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Текстовая часть" sheetId="1" r:id="rId1"/>
    <sheet name="Таблица 1 " sheetId="2" r:id="rId2"/>
    <sheet name="Таблица 2" sheetId="3" r:id="rId3"/>
    <sheet name="Таблица 3 " sheetId="4" r:id="rId4"/>
    <sheet name="Таблица 4" sheetId="5" r:id="rId5"/>
    <sheet name="Таблица 5" sheetId="6" r:id="rId6"/>
  </sheets>
  <definedNames>
    <definedName name="_xlnm.Print_Area" localSheetId="2">'Таблица 2'!$A$1:$K$175</definedName>
    <definedName name="_xlnm.Print_Area" localSheetId="3">'Таблица 3 '!$A$1:$L$15</definedName>
    <definedName name="_xlnm.Print_Area" localSheetId="4">'Таблица 4'!$A$1:$C$12</definedName>
    <definedName name="_xlnm.Print_Area" localSheetId="5">'Таблица 5'!$A$1:$C$18</definedName>
  </definedNames>
  <calcPr fullCalcOnLoad="1"/>
</workbook>
</file>

<file path=xl/sharedStrings.xml><?xml version="1.0" encoding="utf-8"?>
<sst xmlns="http://schemas.openxmlformats.org/spreadsheetml/2006/main" count="514" uniqueCount="197">
  <si>
    <t>КОДЫ</t>
  </si>
  <si>
    <t>ИНН</t>
  </si>
  <si>
    <t>КПП</t>
  </si>
  <si>
    <t>Ед. измерения: рубли</t>
  </si>
  <si>
    <t>по ОКЕИ</t>
  </si>
  <si>
    <t>просроченная кредиторская задолженность</t>
  </si>
  <si>
    <t>в том числе:</t>
  </si>
  <si>
    <t>кредиторская задолженность:</t>
  </si>
  <si>
    <t>долговые обязательства</t>
  </si>
  <si>
    <t>из них: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</si>
  <si>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</si>
  <si>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</si>
  <si>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</si>
  <si>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</si>
  <si>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</si>
  <si>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</si>
  <si>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</si>
  <si>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</si>
  <si>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</si>
  <si>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</si>
  <si>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</si>
  <si>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</si>
  <si>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</si>
  <si>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Наименование показателя</t>
  </si>
  <si>
    <t>№ п/п</t>
  </si>
  <si>
    <t xml:space="preserve">                       (последнюю отчетную дату)</t>
  </si>
  <si>
    <t>Таблица 1</t>
  </si>
  <si>
    <t>X</t>
  </si>
  <si>
    <t>Остаток средств на конец года</t>
  </si>
  <si>
    <t>Остаток средств на начало года</t>
  </si>
  <si>
    <t>прочие выбытия</t>
  </si>
  <si>
    <t>из них:
уменьшение остатков средств</t>
  </si>
  <si>
    <t>Выбытие финансовых активов, всего</t>
  </si>
  <si>
    <t>прочие поступления</t>
  </si>
  <si>
    <t>из них:
увеличение остатков средств</t>
  </si>
  <si>
    <t>Поступление финансовых активов, всего:</t>
  </si>
  <si>
    <t>расходы на закупку товаров, работ, услуг, всего</t>
  </si>
  <si>
    <t>прочие расходы (кроме расходов на закупку товаров, работ, услуг)</t>
  </si>
  <si>
    <t>безвозмездные перечисления организациям</t>
  </si>
  <si>
    <t>уплату налогов, сборов и иных платежей, всего</t>
  </si>
  <si>
    <t>социальные и иные выплаты населению, всего</t>
  </si>
  <si>
    <t>из них:
оплата труда и начисления на выплаты по оплате труда</t>
  </si>
  <si>
    <t>в том числе на: 
выплаты персоналу всего:</t>
  </si>
  <si>
    <t>Выплаты по расходам, всего:</t>
  </si>
  <si>
    <t>доходы от операций с активами</t>
  </si>
  <si>
    <t>прочие доходы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</si>
  <si>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</si>
  <si>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</si>
  <si>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в том числе:
доходы от собственности</t>
  </si>
  <si>
    <t>Поступления от доходов, всего: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</si>
  <si>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</si>
  <si>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</si>
  <si>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</si>
  <si>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субсидии, предоставляемые в соответствии с абзацем вторым пункта 1 статьи 78.1 Бюджетного кодекса Российской Федерации</t>
  </si>
  <si>
    <t>Всего</t>
  </si>
  <si>
    <t>Объем финансового обеспечения, руб. (с точностью до двух знаков после запятой - 0,00)</t>
  </si>
  <si>
    <r>
      <t>КОСГУ</t>
    </r>
    <r>
      <rPr>
        <vertAlign val="superscript"/>
        <sz val="10"/>
        <color indexed="8"/>
        <rFont val="Times New Roman"/>
        <family val="1"/>
      </rPr>
      <t>2</t>
    </r>
  </si>
  <si>
    <r>
      <t>Код ДК</t>
    </r>
    <r>
      <rPr>
        <vertAlign val="superscript"/>
        <sz val="10"/>
        <color indexed="8"/>
        <rFont val="Times New Roman"/>
        <family val="1"/>
      </rPr>
      <t>1</t>
    </r>
  </si>
  <si>
    <t>Код по бюджетной классификации Российской Федерации</t>
  </si>
  <si>
    <t>Код строки</t>
  </si>
  <si>
    <t>Показатели по поступлениям</t>
  </si>
  <si>
    <t>Таблица 2</t>
  </si>
  <si>
    <t>на закупку товаров работ, услуг по году начала закупки:</t>
  </si>
  <si>
    <t>Выплаты по расходам на закупку товаров, работ, услуг всего: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</si>
  <si>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</si>
  <si>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</si>
  <si>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</si>
  <si>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Показатели выплат по расходам</t>
  </si>
  <si>
    <t>Выбытие</t>
  </si>
  <si>
    <t>Поступление</t>
  </si>
  <si>
    <t>Сумма (руб., с точностью до двух знаков после запятой - 0,00)</t>
  </si>
  <si>
    <t xml:space="preserve">                       (очередной финансовый год)</t>
  </si>
  <si>
    <t xml:space="preserve">                     Сведения о средствах, поступающих</t>
  </si>
  <si>
    <t>Таблица 3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</si>
  <si>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</si>
  <si>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</si>
  <si>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</si>
  <si>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</si>
  <si>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</si>
  <si>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(подпись)</t>
  </si>
  <si>
    <t>(Ф.И.О.)</t>
  </si>
  <si>
    <t>Исполнитель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</si>
  <si>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</si>
  <si>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 «О закупках товаров, работ, услуг отдельными видами юридических лиц»</t>
  </si>
  <si>
    <t>0001</t>
  </si>
  <si>
    <t>в том числе: 
на оплату контрактов, заключенных до начала очередного финансового года:</t>
  </si>
  <si>
    <t>010</t>
  </si>
  <si>
    <t>020</t>
  </si>
  <si>
    <t>030</t>
  </si>
  <si>
    <t>040</t>
  </si>
  <si>
    <t>Таблица 5</t>
  </si>
  <si>
    <t>М.П.».</t>
  </si>
  <si>
    <t>Код по реестру участников бюджетного процесса</t>
  </si>
  <si>
    <t>Примечание.</t>
  </si>
  <si>
    <t xml:space="preserve">        Показатели финансового состояния муниципального учреждения МО "Осташковский район"</t>
  </si>
  <si>
    <t>и выплатам муниципального учреждения МО "Осташковский район"</t>
  </si>
  <si>
    <t>субсидии на финансовое обеспечение выполнения муниципального задания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</si>
  <si>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</si>
  <si>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1.  код дополнительной классификации плана финансово-хозяйственной деятельности муниципального учреждения МО "Осташковский район";</t>
  </si>
  <si>
    <t>2.  код операций сектора государственного управления.</t>
  </si>
  <si>
    <t>на закупку товаров, работ, услуг муниципального учреждения МО "Осташковский район"</t>
  </si>
  <si>
    <t xml:space="preserve">            во временное распоряжение муниципального учреждения МО "Осташковский район"</t>
  </si>
  <si>
    <t>Руководитель муниципального учреждения МО "Осташковский район"</t>
  </si>
  <si>
    <t xml:space="preserve">Руководитель финансово-экономической службы (главный бухгалтер)        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</si>
  <si>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</si>
  <si>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1. перечисляются цели и виды деятельности муниципального учреждения МО "Осташковский район" либо указывается наименование документа, которым они установлены.</t>
  </si>
  <si>
    <t>к Порядку составления и утверждения планов финансово-хозяйственной деятельности муниципальных учреждений МО "Осташковский район"</t>
  </si>
  <si>
    <t>Сведения о деятельности муниципального учреждения МО "Осташковский район"</t>
  </si>
  <si>
    <t>Приложение 1</t>
  </si>
  <si>
    <t>Наименование органа, осуществляющего функции и полномочия распорядителя бюджетных средств, в ведении которого находится муниципальное учреждение МО "Осташковский район"  Администрация муниципального образования "Осташковский район"</t>
  </si>
  <si>
    <t xml:space="preserve">                   на 01.01. 2017г.</t>
  </si>
  <si>
    <t>на 2017 г. очередной финансовый год</t>
  </si>
  <si>
    <t>на 2018 г. 
1-ый год планового периода</t>
  </si>
  <si>
    <t>на 2019 г. 
2-ой год планового периода</t>
  </si>
  <si>
    <t>на 2017г. очередной финансовый год</t>
  </si>
  <si>
    <t>на 2019 г. 
2-ый год планового периода</t>
  </si>
  <si>
    <t>2.0401.124012004В.01</t>
  </si>
  <si>
    <t>111,112,119</t>
  </si>
  <si>
    <t>211,212,213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</si>
  <si>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</si>
  <si>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</si>
  <si>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</si>
  <si>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</si>
  <si>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</si>
  <si>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</si>
  <si>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осовных средств</t>
  </si>
  <si>
    <t>Увеличение стоимости материальных запасов</t>
  </si>
  <si>
    <t>Коммунальные услуги</t>
  </si>
  <si>
    <t>на   2017 г.</t>
  </si>
  <si>
    <t>Заработная плата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</si>
  <si>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</si>
  <si>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</si>
  <si>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</si>
  <si>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</si>
  <si>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</si>
  <si>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Уплата прочих налогов, сборов </t>
  </si>
  <si>
    <t>Поступление денежных средств</t>
  </si>
  <si>
    <t>Выбытие денежных средств</t>
  </si>
  <si>
    <t xml:space="preserve">                                                                       СОГЛАСОВАНО Заведующий отделом образования и молодёжной политики администрации МО "Осташковский район"
руководитель органа, осуществляющего функции и полномочия распорядителя бюджетных средств, в ведении которого находится муниципальное автономное учреждение
 ____________________________________
           подпись                  расшифровка подписи
«__» __________ 2017 г.</t>
  </si>
  <si>
    <t xml:space="preserve">Наименование муниципального учреждения МО "Осташковский район" Муниципальное бюджетное образовательное учреждение дополнительного образования "Детско-юношеская спортивная школа" МО "Осташковский район" </t>
  </si>
  <si>
    <t>Адрес фактического местонахождения муниципального учреждения МО "Осташковский район" Тверская область, город Осташков, улица Кузнечная, дом 55</t>
  </si>
  <si>
    <r>
      <t>1. Цели деятельности муниципального учреждения МО "Осташковский район"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 в соответствии с уставом учреждения. Развитие мотивации личности к познанию и творчеству, реализации дополнительных образовательных программ и услуг в интересах личности, общества, государства</t>
    </r>
  </si>
  <si>
    <t>3. Перечень муниципальных услуг (работ), относящихся в соответствии с уставом к основным видам деятельности муниципального учреждения МО "Осташковский район", предоставление которых для физических и (или) юридических лиц осуществляется за плату:   предоставление дополнительных образовательных услуг в спортивной направленности.</t>
  </si>
  <si>
    <r>
      <t>2. Виды деятельности муниципального учреждения МО "Осташковский район"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: предоставление дополнительных образовательных услуг в спортивной направленности.
</t>
    </r>
  </si>
  <si>
    <t>4. Перечень муниципальных услуг (работ), оказываемых (выполняемых) за плату в пределах установленного муниципального задания: организация отдыха детей в детских оздоровительных лагерях в каникулярное время (родительская плпта 20% от стоимости путёвки)</t>
  </si>
  <si>
    <t xml:space="preserve">5. Перечень муниципальных услуг (работ), оказываемых (выполняемых) за плату сверх установленного муниципального задания и относящихся к основной деятельности: </t>
  </si>
  <si>
    <t>6. Общая балансовая стоимость недвижимого муниципального  имущества МО "Осташковский район" на дату составления плана финансово-хозяйственной деятельности муниципального учреждения МО "Осташковский район": 62 55 2936,10рублей</t>
  </si>
  <si>
    <t>7. Общая балансовая стоимость движимого муниципального  имущества МО "Осташковский район" на дату составления плана финансово-хозяйственной деятельности муниципального учреждения МО "Осташковский район": 7 117 001,50 рублей
_____________________________________</t>
  </si>
  <si>
    <t>1.0703.121012003Г.01</t>
  </si>
  <si>
    <t>1.0707.12401S024Г.01</t>
  </si>
  <si>
    <t>1.0702.121012х03Г.01</t>
  </si>
  <si>
    <t>1.0702.12120х9.01</t>
  </si>
  <si>
    <t>1.0707.12401Sх24Г.01</t>
  </si>
  <si>
    <t>4.0702.121012х031.05</t>
  </si>
  <si>
    <t>4.0702.121012х032.05</t>
  </si>
  <si>
    <t>4.0702.12120х9.05</t>
  </si>
  <si>
    <t>2.0707.124022006В.01</t>
  </si>
  <si>
    <t>2.0702.1212х35.01</t>
  </si>
  <si>
    <t>2.0707.1242х31.01</t>
  </si>
  <si>
    <t>2.0401.124012х04В.01</t>
  </si>
  <si>
    <t>Х</t>
  </si>
  <si>
    <t>Уплата иных платежей</t>
  </si>
  <si>
    <t>Транспортные услуги</t>
  </si>
  <si>
    <t>4.0703.1210120031.05</t>
  </si>
  <si>
    <t>1.0707.12401Sх05Г.05</t>
  </si>
  <si>
    <t>Колосов В.Б.</t>
  </si>
  <si>
    <t>Андреева Е.А.</t>
  </si>
  <si>
    <t>Крюкова Е.В.</t>
  </si>
  <si>
    <r>
      <t xml:space="preserve">ПЛАН ФИНАНСОВО-ХОЗЯЙСТВЕННОЙ ДЕЯТЕЛЬНОСТИ 
МУНИЦИПАЛЬНОГО УЧРЕЖДЕНИЯ МО "ОСТАШКОВСКИЙ РАЙОН"
на </t>
    </r>
    <r>
      <rPr>
        <b/>
        <i/>
        <sz val="14"/>
        <rFont val="Times New Roman"/>
        <family val="1"/>
      </rPr>
      <t>2017</t>
    </r>
    <r>
      <rPr>
        <sz val="14"/>
        <rFont val="Times New Roman"/>
        <family val="1"/>
      </rPr>
      <t xml:space="preserve"> год  </t>
    </r>
  </si>
  <si>
    <t>Субсидия на выполнение государственного (муниципального) задания за счет средств местного бюджета</t>
  </si>
  <si>
    <t>Платные услуги на выполнение муниципального задания (остаток)</t>
  </si>
  <si>
    <t>Содействие временной занятости несовершеннолетних граждан за счет средств местного бюджета</t>
  </si>
  <si>
    <t>Организация проведения страхования детей в лагерях и медицинских осмотров персонала</t>
  </si>
  <si>
    <t>Укрепление МТБ муниципальных образовательных организаций (остаток)</t>
  </si>
  <si>
    <t>содействие временной занятости несовершеннолетних граждан (остаток)</t>
  </si>
  <si>
    <t>Субсидия на выполнение государственного (муниципального) задания за счет средств местного бюджета (остаток)</t>
  </si>
  <si>
    <t xml:space="preserve">Платные услуги на выполнение муниципального задания </t>
  </si>
  <si>
    <t xml:space="preserve"> содействие временной занятости несовершеннолетних граждан за счет средств местного бюджета</t>
  </si>
  <si>
    <t xml:space="preserve"> содействие временной занятости несовершеннолетних граждан (остаток)</t>
  </si>
  <si>
    <t>Доходы полученные от безвозмездных поступлений (остаток)</t>
  </si>
  <si>
    <t>доходы от оказания услуг, работ</t>
  </si>
  <si>
    <t>иные субсидии, предоставленные из бюджета</t>
  </si>
  <si>
    <t>Субсидия на выполнение государственного (муниципального) задания за счет средств областного бюджета</t>
  </si>
  <si>
    <t>1.0707.124011024Г.10</t>
  </si>
  <si>
    <t>1.0707.12401S024Г.05</t>
  </si>
  <si>
    <t>Платные услуги на выполнение муниципального задания</t>
  </si>
  <si>
    <t xml:space="preserve">Укрепление МТБ муниципальных образовательных организаций </t>
  </si>
  <si>
    <t>2.0703.121022012В.01</t>
  </si>
  <si>
    <t>2.0703.061021048В.10</t>
  </si>
  <si>
    <t>2.0703.06102S048В.01</t>
  </si>
  <si>
    <t>1.0703.121011069Г.10</t>
  </si>
  <si>
    <t>1.0703.12103S069Г.01</t>
  </si>
  <si>
    <t>1.0703.12101S069Г.01</t>
  </si>
  <si>
    <t xml:space="preserve">УТВЕРЖДАЮ
 Заведующий отделом образования и молодёжной политики администрации МО "Осташковский район"
руководитель органа, осуществляющего функции и полномочия распорядителя бюджетных средств, в ведении которого находится муниципальное бюджетное учреждение/руководитель муниципального автономного учреждения
_________________________________________
 _____________________Васильева О.Ю.
           подпись                  расшифровка подписи
«  27  »                    декабря             2017 г.
                   </t>
  </si>
  <si>
    <t xml:space="preserve">                                                                       СОГЛАСОВАНО 
    Зам.  начальника финансового управления МО "Осташковский район"
 ______________________    Матвеева Э.В.
           подпись                  расшифровка подписи
«  27 »                    декабря                       2017 г.</t>
  </si>
  <si>
    <t>на 27 декабря 2017 г.</t>
  </si>
  <si>
    <t xml:space="preserve">                   на 27 декабря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</si>
</sst>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10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30" borderId="0">
      <alignment/>
      <protection/>
    </xf>
    <xf numFmtId="0" fontId="0" fillId="0" borderId="0">
      <alignment/>
      <protection/>
    </xf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5" fillId="0" borderId="0" xfId="53" applyFont="1">
      <alignment/>
      <protection/>
    </xf>
    <xf numFmtId="0" fontId="3" fillId="30" borderId="0" xfId="53" applyFont="1" applyFill="1">
      <alignment/>
      <protection/>
    </xf>
    <xf numFmtId="0" fontId="3" fillId="30" borderId="0" xfId="53" applyFont="1" applyFill="1" applyAlignment="1">
      <alignment/>
      <protection/>
    </xf>
    <xf numFmtId="0" fontId="3" fillId="30" borderId="0" xfId="53" applyFont="1" applyFill="1" applyAlignment="1">
      <alignment wrapText="1"/>
      <protection/>
    </xf>
    <xf numFmtId="0" fontId="3" fillId="34" borderId="0" xfId="53" applyFont="1" applyFill="1" applyAlignment="1">
      <alignment horizontal="center" wrapText="1"/>
      <protection/>
    </xf>
    <xf numFmtId="0" fontId="3" fillId="34" borderId="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right" wrapText="1"/>
      <protection/>
    </xf>
    <xf numFmtId="1" fontId="3" fillId="34" borderId="12" xfId="53" applyNumberFormat="1" applyFont="1" applyFill="1" applyBorder="1" applyAlignment="1">
      <alignment horizontal="center" vertical="center" shrinkToFit="1"/>
      <protection/>
    </xf>
    <xf numFmtId="0" fontId="3" fillId="34" borderId="11" xfId="53" applyFont="1" applyFill="1" applyBorder="1" applyAlignment="1">
      <alignment horizontal="right" vertical="center" wrapText="1"/>
      <protection/>
    </xf>
    <xf numFmtId="0" fontId="3" fillId="34" borderId="0" xfId="53" applyFont="1" applyFill="1" applyAlignment="1">
      <alignment horizontal="left" wrapText="1"/>
      <protection/>
    </xf>
    <xf numFmtId="0" fontId="46" fillId="0" borderId="0" xfId="53" applyFont="1">
      <alignment/>
      <protection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 indent="4"/>
    </xf>
    <xf numFmtId="0" fontId="45" fillId="0" borderId="14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2"/>
    </xf>
    <xf numFmtId="0" fontId="45" fillId="0" borderId="13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horizontal="left" vertical="center" wrapText="1" indent="2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6"/>
    </xf>
    <xf numFmtId="0" fontId="45" fillId="0" borderId="13" xfId="0" applyFont="1" applyBorder="1" applyAlignment="1">
      <alignment horizontal="left" vertical="center" wrapText="1" indent="6"/>
    </xf>
    <xf numFmtId="0" fontId="45" fillId="0" borderId="14" xfId="0" applyFont="1" applyBorder="1" applyAlignment="1">
      <alignment horizontal="left" vertical="center" wrapText="1" indent="6"/>
    </xf>
    <xf numFmtId="0" fontId="45" fillId="0" borderId="15" xfId="0" applyFont="1" applyBorder="1" applyAlignment="1">
      <alignment vertical="center" wrapText="1"/>
    </xf>
    <xf numFmtId="0" fontId="45" fillId="0" borderId="15" xfId="0" applyFont="1" applyBorder="1" applyAlignment="1">
      <alignment horizontal="left" vertical="center" wrapText="1" indent="3"/>
    </xf>
    <xf numFmtId="0" fontId="45" fillId="0" borderId="15" xfId="0" applyFont="1" applyBorder="1" applyAlignment="1">
      <alignment horizontal="left" vertical="center" wrapText="1" indent="4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right" vertic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 indent="5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5" borderId="0" xfId="52" applyFont="1" applyFill="1">
      <alignment/>
      <protection/>
    </xf>
    <xf numFmtId="0" fontId="3" fillId="36" borderId="0" xfId="52" applyFont="1" applyFill="1" applyBorder="1" applyAlignment="1">
      <alignment wrapText="1"/>
      <protection/>
    </xf>
    <xf numFmtId="0" fontId="3" fillId="36" borderId="0" xfId="52" applyFont="1" applyFill="1">
      <alignment/>
      <protection/>
    </xf>
    <xf numFmtId="0" fontId="3" fillId="36" borderId="0" xfId="52" applyFont="1" applyFill="1" applyBorder="1" applyAlignment="1">
      <alignment horizontal="center" vertical="top"/>
      <protection/>
    </xf>
    <xf numFmtId="0" fontId="3" fillId="36" borderId="0" xfId="52" applyFont="1" applyFill="1" applyAlignment="1">
      <alignment horizontal="center" vertical="top"/>
      <protection/>
    </xf>
    <xf numFmtId="0" fontId="45" fillId="36" borderId="0" xfId="52" applyFont="1" applyFill="1" applyBorder="1" applyAlignment="1">
      <alignment wrapText="1"/>
      <protection/>
    </xf>
    <xf numFmtId="0" fontId="45" fillId="30" borderId="0" xfId="52" applyFont="1" applyAlignment="1">
      <alignment horizontal="left" vertical="center" wrapText="1"/>
      <protection/>
    </xf>
    <xf numFmtId="0" fontId="3" fillId="30" borderId="0" xfId="52" applyFont="1" applyAlignment="1">
      <alignment vertical="center" wrapText="1"/>
      <protection/>
    </xf>
    <xf numFmtId="0" fontId="3" fillId="30" borderId="0" xfId="52" applyFont="1">
      <alignment/>
      <protection/>
    </xf>
    <xf numFmtId="0" fontId="45" fillId="30" borderId="0" xfId="52" applyFont="1" applyAlignment="1">
      <alignment vertical="center" wrapText="1"/>
      <protection/>
    </xf>
    <xf numFmtId="0" fontId="3" fillId="35" borderId="16" xfId="52" applyFont="1" applyFill="1" applyBorder="1" applyAlignment="1">
      <alignment/>
      <protection/>
    </xf>
    <xf numFmtId="0" fontId="3" fillId="36" borderId="17" xfId="52" applyFont="1" applyFill="1" applyBorder="1" applyAlignment="1">
      <alignment horizontal="center" vertical="top"/>
      <protection/>
    </xf>
    <xf numFmtId="0" fontId="3" fillId="35" borderId="16" xfId="52" applyFont="1" applyFill="1" applyBorder="1" applyAlignment="1">
      <alignment horizontal="center"/>
      <protection/>
    </xf>
    <xf numFmtId="49" fontId="3" fillId="0" borderId="17" xfId="53" applyNumberFormat="1" applyFont="1" applyFill="1" applyBorder="1" applyAlignment="1">
      <alignment vertical="top" wrapText="1" shrinkToFit="1"/>
      <protection/>
    </xf>
    <xf numFmtId="49" fontId="3" fillId="0" borderId="0" xfId="53" applyNumberFormat="1" applyFont="1" applyFill="1" applyBorder="1" applyAlignment="1">
      <alignment vertical="top" wrapText="1" shrinkToFit="1"/>
      <protection/>
    </xf>
    <xf numFmtId="49" fontId="3" fillId="0" borderId="17" xfId="53" applyNumberFormat="1" applyFont="1" applyFill="1" applyBorder="1" applyAlignment="1">
      <alignment vertical="top"/>
      <protection/>
    </xf>
    <xf numFmtId="49" fontId="3" fillId="0" borderId="0" xfId="53" applyNumberFormat="1" applyFont="1" applyFill="1" applyBorder="1" applyAlignment="1">
      <alignment vertical="top"/>
      <protection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3" fillId="34" borderId="0" xfId="53" applyFont="1" applyFill="1" applyAlignment="1">
      <alignment horizontal="left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34" borderId="18" xfId="53" applyFont="1" applyFill="1" applyBorder="1" applyAlignment="1">
      <alignment horizontal="center" shrinkToFit="1"/>
      <protection/>
    </xf>
    <xf numFmtId="0" fontId="3" fillId="34" borderId="10" xfId="53" applyFont="1" applyFill="1" applyBorder="1" applyAlignment="1">
      <alignment horizontal="center" shrinkToFit="1"/>
      <protection/>
    </xf>
    <xf numFmtId="0" fontId="3" fillId="0" borderId="0" xfId="53" applyFont="1" applyAlignment="1">
      <alignment horizontal="left" vertical="center" wrapText="1"/>
      <protection/>
    </xf>
    <xf numFmtId="0" fontId="4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3" fillId="30" borderId="0" xfId="52" applyFont="1" applyAlignment="1">
      <alignment wrapText="1"/>
      <protection/>
    </xf>
    <xf numFmtId="0" fontId="45" fillId="30" borderId="0" xfId="52" applyFont="1" applyAlignment="1">
      <alignment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wrapText="1" indent="5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wrapText="1"/>
    </xf>
    <xf numFmtId="2" fontId="45" fillId="0" borderId="10" xfId="0" applyNumberFormat="1" applyFont="1" applyBorder="1" applyAlignment="1">
      <alignment vertical="center" wrapText="1"/>
    </xf>
    <xf numFmtId="2" fontId="45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 indent="2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wrapText="1"/>
    </xf>
    <xf numFmtId="14" fontId="3" fillId="34" borderId="0" xfId="53" applyNumberFormat="1" applyFont="1" applyFill="1" applyAlignment="1">
      <alignment horizont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right" vertical="center" wrapText="1"/>
    </xf>
    <xf numFmtId="0" fontId="3" fillId="36" borderId="16" xfId="52" applyFont="1" applyFill="1" applyBorder="1" applyAlignment="1">
      <alignment horizontal="center" wrapText="1"/>
      <protection/>
    </xf>
    <xf numFmtId="0" fontId="45" fillId="36" borderId="16" xfId="52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30" borderId="0" xfId="53" applyFont="1" applyFill="1" applyAlignment="1">
      <alignment horizontal="center" vertical="top" wrapText="1"/>
      <protection/>
    </xf>
    <xf numFmtId="0" fontId="3" fillId="34" borderId="0" xfId="53" applyFont="1" applyFill="1" applyBorder="1" applyAlignment="1">
      <alignment horizontal="left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34" borderId="0" xfId="53" applyFont="1" applyFill="1" applyAlignment="1">
      <alignment horizontal="center" wrapText="1"/>
      <protection/>
    </xf>
    <xf numFmtId="1" fontId="3" fillId="34" borderId="18" xfId="53" applyNumberFormat="1" applyFont="1" applyFill="1" applyBorder="1" applyAlignment="1">
      <alignment horizontal="center" shrinkToFit="1"/>
      <protection/>
    </xf>
    <xf numFmtId="1" fontId="3" fillId="34" borderId="19" xfId="53" applyNumberFormat="1" applyFont="1" applyFill="1" applyBorder="1" applyAlignment="1">
      <alignment horizontal="center" shrinkToFit="1"/>
      <protection/>
    </xf>
    <xf numFmtId="0" fontId="3" fillId="30" borderId="0" xfId="53" applyFont="1" applyFill="1" applyAlignment="1">
      <alignment horizontal="right" wrapText="1"/>
      <protection/>
    </xf>
    <xf numFmtId="0" fontId="3" fillId="34" borderId="0" xfId="53" applyFont="1" applyFill="1" applyAlignment="1">
      <alignment horizontal="left" wrapText="1"/>
      <protection/>
    </xf>
    <xf numFmtId="0" fontId="3" fillId="30" borderId="0" xfId="53" applyFont="1" applyFill="1" applyAlignment="1">
      <alignment horizontal="center" wrapText="1"/>
      <protection/>
    </xf>
    <xf numFmtId="0" fontId="3" fillId="34" borderId="20" xfId="53" applyFont="1" applyFill="1" applyBorder="1" applyAlignment="1">
      <alignment horizontal="left" wrapText="1"/>
      <protection/>
    </xf>
    <xf numFmtId="0" fontId="3" fillId="34" borderId="0" xfId="53" applyFont="1" applyFill="1" applyBorder="1" applyAlignment="1">
      <alignment horizontal="right" wrapText="1"/>
      <protection/>
    </xf>
    <xf numFmtId="0" fontId="3" fillId="34" borderId="21" xfId="53" applyFont="1" applyFill="1" applyBorder="1" applyAlignment="1">
      <alignment horizontal="right" wrapText="1"/>
      <protection/>
    </xf>
    <xf numFmtId="0" fontId="7" fillId="34" borderId="0" xfId="53" applyFont="1" applyFill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left" vertical="top" wrapText="1" shrinkToFit="1"/>
      <protection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vertical="center" wrapText="1"/>
    </xf>
    <xf numFmtId="4" fontId="45" fillId="0" borderId="23" xfId="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4" fontId="45" fillId="0" borderId="23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5" fillId="37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 shrinkToFit="1"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BreakPreview" zoomScaleSheetLayoutView="100" zoomScalePageLayoutView="85" workbookViewId="0" topLeftCell="A16">
      <selection activeCell="A4" sqref="A4:H4"/>
    </sheetView>
  </sheetViews>
  <sheetFormatPr defaultColWidth="9.140625" defaultRowHeight="15"/>
  <cols>
    <col min="1" max="1" width="14.421875" style="1" customWidth="1"/>
    <col min="2" max="2" width="27.140625" style="1" customWidth="1"/>
    <col min="3" max="4" width="11.7109375" style="1" customWidth="1"/>
    <col min="5" max="5" width="21.421875" style="1" customWidth="1"/>
    <col min="6" max="6" width="20.7109375" style="1" customWidth="1"/>
    <col min="7" max="7" width="8.7109375" style="1" customWidth="1"/>
    <col min="8" max="8" width="20.7109375" style="1" customWidth="1"/>
    <col min="9" max="16384" width="9.140625" style="1" customWidth="1"/>
  </cols>
  <sheetData>
    <row r="1" spans="3:8" s="2" customFormat="1" ht="15" customHeight="1">
      <c r="C1" s="112" t="s">
        <v>108</v>
      </c>
      <c r="D1" s="112"/>
      <c r="E1" s="112"/>
      <c r="F1" s="112"/>
      <c r="G1" s="112"/>
      <c r="H1" s="112"/>
    </row>
    <row r="2" spans="4:8" s="2" customFormat="1" ht="23.25" customHeight="1">
      <c r="D2" s="4"/>
      <c r="E2" s="112" t="s">
        <v>106</v>
      </c>
      <c r="F2" s="112"/>
      <c r="G2" s="112"/>
      <c r="H2" s="112"/>
    </row>
    <row r="3" spans="1:8" s="2" customFormat="1" ht="174.75" customHeight="1">
      <c r="A3" s="106" t="s">
        <v>194</v>
      </c>
      <c r="B3" s="106"/>
      <c r="C3" s="106" t="s">
        <v>138</v>
      </c>
      <c r="D3" s="106"/>
      <c r="E3" s="106"/>
      <c r="F3" s="114" t="s">
        <v>193</v>
      </c>
      <c r="G3" s="114"/>
      <c r="H3" s="114"/>
    </row>
    <row r="4" spans="1:8" s="2" customFormat="1" ht="57" customHeight="1">
      <c r="A4" s="118" t="s">
        <v>168</v>
      </c>
      <c r="B4" s="118"/>
      <c r="C4" s="118"/>
      <c r="D4" s="118"/>
      <c r="E4" s="118"/>
      <c r="F4" s="118"/>
      <c r="G4" s="118"/>
      <c r="H4" s="118"/>
    </row>
    <row r="5" spans="1:8" s="2" customFormat="1" ht="21" customHeight="1">
      <c r="A5" s="5"/>
      <c r="B5" s="5"/>
      <c r="C5" s="5"/>
      <c r="D5" s="5"/>
      <c r="E5" s="88">
        <v>43096</v>
      </c>
      <c r="F5" s="5"/>
      <c r="G5" s="6"/>
      <c r="H5" s="7" t="s">
        <v>0</v>
      </c>
    </row>
    <row r="6" spans="1:8" s="2" customFormat="1" ht="32.25" customHeight="1">
      <c r="A6" s="113" t="s">
        <v>139</v>
      </c>
      <c r="B6" s="113"/>
      <c r="C6" s="113"/>
      <c r="D6" s="113"/>
      <c r="E6" s="113"/>
      <c r="F6" s="113"/>
      <c r="G6" s="8" t="s">
        <v>1</v>
      </c>
      <c r="H6" s="9">
        <v>6913007092</v>
      </c>
    </row>
    <row r="7" spans="1:8" s="2" customFormat="1" ht="19.5" customHeight="1">
      <c r="A7" s="113"/>
      <c r="B7" s="113"/>
      <c r="C7" s="113"/>
      <c r="D7" s="113"/>
      <c r="E7" s="113"/>
      <c r="F7" s="113"/>
      <c r="G7" s="8" t="s">
        <v>2</v>
      </c>
      <c r="H7" s="9">
        <v>691301001</v>
      </c>
    </row>
    <row r="8" spans="1:8" s="3" customFormat="1" ht="32.25" customHeight="1">
      <c r="A8" s="107" t="s">
        <v>140</v>
      </c>
      <c r="B8" s="107"/>
      <c r="C8" s="107"/>
      <c r="D8" s="107"/>
      <c r="E8" s="107"/>
      <c r="F8" s="107"/>
      <c r="G8" s="8"/>
      <c r="H8" s="110"/>
    </row>
    <row r="9" spans="1:8" s="2" customFormat="1" ht="37.5" customHeight="1">
      <c r="A9" s="115" t="s">
        <v>109</v>
      </c>
      <c r="B9" s="115"/>
      <c r="C9" s="115"/>
      <c r="D9" s="115"/>
      <c r="E9" s="115"/>
      <c r="F9" s="115"/>
      <c r="G9" s="10"/>
      <c r="H9" s="111"/>
    </row>
    <row r="10" spans="1:8" s="2" customFormat="1" ht="31.5" customHeight="1">
      <c r="A10" s="113" t="s">
        <v>3</v>
      </c>
      <c r="B10" s="113"/>
      <c r="C10" s="113"/>
      <c r="D10" s="11"/>
      <c r="E10" s="11"/>
      <c r="F10" s="11"/>
      <c r="G10" s="8" t="s">
        <v>4</v>
      </c>
      <c r="H10" s="63">
        <v>383</v>
      </c>
    </row>
    <row r="11" spans="1:8" s="2" customFormat="1" ht="31.5" customHeight="1">
      <c r="A11" s="61"/>
      <c r="B11" s="61"/>
      <c r="C11" s="61"/>
      <c r="D11" s="61"/>
      <c r="E11" s="61"/>
      <c r="F11" s="116" t="s">
        <v>92</v>
      </c>
      <c r="G11" s="117"/>
      <c r="H11" s="64"/>
    </row>
    <row r="12" spans="1:8" s="2" customFormat="1" ht="16.5" customHeight="1">
      <c r="A12" s="109" t="s">
        <v>107</v>
      </c>
      <c r="B12" s="109"/>
      <c r="C12" s="109"/>
      <c r="D12" s="109"/>
      <c r="E12" s="109"/>
      <c r="F12" s="109"/>
      <c r="G12" s="109"/>
      <c r="H12" s="109"/>
    </row>
    <row r="13" spans="1:8" s="2" customFormat="1" ht="39.75" customHeight="1">
      <c r="A13" s="108" t="s">
        <v>141</v>
      </c>
      <c r="B13" s="108"/>
      <c r="C13" s="108"/>
      <c r="D13" s="108"/>
      <c r="E13" s="108"/>
      <c r="F13" s="108"/>
      <c r="G13" s="108"/>
      <c r="H13" s="108"/>
    </row>
    <row r="14" spans="1:8" s="2" customFormat="1" ht="42.75" customHeight="1">
      <c r="A14" s="108" t="s">
        <v>143</v>
      </c>
      <c r="B14" s="108"/>
      <c r="C14" s="108"/>
      <c r="D14" s="108"/>
      <c r="E14" s="108"/>
      <c r="F14" s="108"/>
      <c r="G14" s="108"/>
      <c r="H14" s="108"/>
    </row>
    <row r="15" spans="1:8" s="2" customFormat="1" ht="54.75" customHeight="1">
      <c r="A15" s="108" t="s">
        <v>142</v>
      </c>
      <c r="B15" s="108"/>
      <c r="C15" s="108"/>
      <c r="D15" s="108"/>
      <c r="E15" s="108"/>
      <c r="F15" s="108"/>
      <c r="G15" s="108"/>
      <c r="H15" s="108"/>
    </row>
    <row r="16" spans="1:8" s="2" customFormat="1" ht="24.75" customHeight="1">
      <c r="A16" s="108" t="s">
        <v>144</v>
      </c>
      <c r="B16" s="108"/>
      <c r="C16" s="108"/>
      <c r="D16" s="108"/>
      <c r="E16" s="108"/>
      <c r="F16" s="108"/>
      <c r="G16" s="108"/>
      <c r="H16" s="108"/>
    </row>
    <row r="17" spans="1:8" s="2" customFormat="1" ht="35.25" customHeight="1">
      <c r="A17" s="108" t="s">
        <v>145</v>
      </c>
      <c r="B17" s="108"/>
      <c r="C17" s="108"/>
      <c r="D17" s="108"/>
      <c r="E17" s="108"/>
      <c r="F17" s="108"/>
      <c r="G17" s="108"/>
      <c r="H17" s="108"/>
    </row>
    <row r="18" spans="1:8" s="2" customFormat="1" ht="44.25" customHeight="1">
      <c r="A18" s="108" t="s">
        <v>146</v>
      </c>
      <c r="B18" s="108"/>
      <c r="C18" s="108"/>
      <c r="D18" s="108"/>
      <c r="E18" s="108"/>
      <c r="F18" s="108"/>
      <c r="G18" s="108"/>
      <c r="H18" s="108"/>
    </row>
    <row r="19" spans="1:8" s="2" customFormat="1" ht="39.75" customHeight="1">
      <c r="A19" s="108" t="s">
        <v>147</v>
      </c>
      <c r="B19" s="108"/>
      <c r="C19" s="108"/>
      <c r="D19" s="108"/>
      <c r="E19" s="108"/>
      <c r="F19" s="108"/>
      <c r="G19" s="108"/>
      <c r="H19" s="108"/>
    </row>
    <row r="20" spans="1:8" s="2" customFormat="1" ht="18" customHeight="1">
      <c r="A20" s="65" t="s">
        <v>93</v>
      </c>
      <c r="B20" s="65"/>
      <c r="C20" s="65"/>
      <c r="D20" s="65"/>
      <c r="E20" s="65"/>
      <c r="F20" s="65"/>
      <c r="G20" s="65"/>
      <c r="H20" s="65"/>
    </row>
    <row r="21" spans="1:8" s="12" customFormat="1" ht="18" customHeight="1">
      <c r="A21" s="119" t="s">
        <v>105</v>
      </c>
      <c r="B21" s="119"/>
      <c r="C21" s="119"/>
      <c r="D21" s="119"/>
      <c r="E21" s="119"/>
      <c r="F21" s="119"/>
      <c r="G21" s="119"/>
      <c r="H21" s="119"/>
    </row>
  </sheetData>
  <sheetProtection/>
  <mergeCells count="22">
    <mergeCell ref="A21:H21"/>
    <mergeCell ref="A19:H19"/>
    <mergeCell ref="A18:H18"/>
    <mergeCell ref="A17:H17"/>
    <mergeCell ref="A14:H14"/>
    <mergeCell ref="A6:F6"/>
    <mergeCell ref="C1:H1"/>
    <mergeCell ref="E2:H2"/>
    <mergeCell ref="A10:C10"/>
    <mergeCell ref="F3:H3"/>
    <mergeCell ref="A9:F9"/>
    <mergeCell ref="A15:H15"/>
    <mergeCell ref="F11:G11"/>
    <mergeCell ref="A7:F7"/>
    <mergeCell ref="A4:H4"/>
    <mergeCell ref="C3:E3"/>
    <mergeCell ref="A3:B3"/>
    <mergeCell ref="A8:F8"/>
    <mergeCell ref="A16:H16"/>
    <mergeCell ref="A13:H13"/>
    <mergeCell ref="A12:H12"/>
    <mergeCell ref="H8:H9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42" useFirstPageNumber="1" fitToHeight="0" horizontalDpi="600" verticalDpi="600" orientation="landscape" paperSize="9" scale="91" r:id="rId1"/>
  <headerFooter>
    <oddHeader>&amp;C&amp;"Times New Roman,обычный"&amp;P</oddHeader>
    <firstHeader>&amp;C2</firstHeader>
  </headerFooter>
  <rowBreaks count="1" manualBreakCount="1">
    <brk id="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 topLeftCell="A1">
      <selection activeCell="G15" sqref="G15"/>
    </sheetView>
  </sheetViews>
  <sheetFormatPr defaultColWidth="9.140625" defaultRowHeight="15"/>
  <cols>
    <col min="1" max="1" width="13.8515625" style="13" customWidth="1"/>
    <col min="2" max="2" width="79.8515625" style="13" customWidth="1"/>
    <col min="3" max="3" width="36.28125" style="13" customWidth="1"/>
    <col min="4" max="4" width="1.57421875" style="13" customWidth="1"/>
    <col min="5" max="16384" width="9.140625" style="13" customWidth="1"/>
  </cols>
  <sheetData>
    <row r="1" s="30" customFormat="1" ht="12.75">
      <c r="C1" s="31" t="s">
        <v>26</v>
      </c>
    </row>
    <row r="2" spans="1:3" ht="12.75">
      <c r="A2" s="124" t="s">
        <v>94</v>
      </c>
      <c r="B2" s="124"/>
      <c r="C2" s="124"/>
    </row>
    <row r="3" spans="1:3" ht="12.75">
      <c r="A3" s="124" t="s">
        <v>110</v>
      </c>
      <c r="B3" s="124"/>
      <c r="C3" s="124"/>
    </row>
    <row r="4" spans="1:3" ht="12.75">
      <c r="A4" s="124" t="s">
        <v>25</v>
      </c>
      <c r="B4" s="124"/>
      <c r="C4" s="124"/>
    </row>
    <row r="5" ht="12.75">
      <c r="A5" s="29"/>
    </row>
    <row r="6" spans="1:3" ht="12.75">
      <c r="A6" s="39" t="s">
        <v>24</v>
      </c>
      <c r="B6" s="39" t="s">
        <v>23</v>
      </c>
      <c r="C6" s="39" t="s">
        <v>22</v>
      </c>
    </row>
    <row r="7" spans="1:3" ht="12.75">
      <c r="A7" s="39">
        <v>1</v>
      </c>
      <c r="B7" s="39">
        <v>2</v>
      </c>
      <c r="C7" s="39">
        <v>3</v>
      </c>
    </row>
    <row r="8" spans="1:3" ht="12.75">
      <c r="A8" s="16"/>
      <c r="B8" s="20" t="s">
        <v>21</v>
      </c>
      <c r="C8" s="86">
        <v>70197037.6</v>
      </c>
    </row>
    <row r="9" spans="1:3" ht="12.75">
      <c r="A9" s="120"/>
      <c r="B9" s="19" t="s">
        <v>9</v>
      </c>
      <c r="C9" s="125">
        <v>62552936.1</v>
      </c>
    </row>
    <row r="10" spans="1:3" ht="12.75">
      <c r="A10" s="120"/>
      <c r="B10" s="18" t="s">
        <v>20</v>
      </c>
      <c r="C10" s="121"/>
    </row>
    <row r="11" spans="1:3" ht="12.75">
      <c r="A11" s="120"/>
      <c r="B11" s="27" t="s">
        <v>6</v>
      </c>
      <c r="C11" s="125">
        <v>53989400.55</v>
      </c>
    </row>
    <row r="12" spans="1:3" ht="12.75">
      <c r="A12" s="120"/>
      <c r="B12" s="14" t="s">
        <v>18</v>
      </c>
      <c r="C12" s="121"/>
    </row>
    <row r="13" spans="1:3" ht="12.75">
      <c r="A13" s="16"/>
      <c r="B13" s="26" t="s">
        <v>19</v>
      </c>
      <c r="C13" s="86">
        <v>527100</v>
      </c>
    </row>
    <row r="14" spans="1:3" ht="12.75">
      <c r="A14" s="120"/>
      <c r="B14" s="15" t="s">
        <v>6</v>
      </c>
      <c r="C14" s="121">
        <v>59805.24</v>
      </c>
    </row>
    <row r="15" spans="1:3" ht="12.75">
      <c r="A15" s="120"/>
      <c r="B15" s="14" t="s">
        <v>18</v>
      </c>
      <c r="C15" s="121"/>
    </row>
    <row r="16" spans="1:3" ht="12.75">
      <c r="A16" s="16"/>
      <c r="B16" s="25" t="s">
        <v>17</v>
      </c>
      <c r="C16" s="86">
        <v>1156269.29</v>
      </c>
    </row>
    <row r="17" spans="1:3" ht="12.75">
      <c r="A17" s="120"/>
      <c r="B17" s="19" t="s">
        <v>9</v>
      </c>
      <c r="C17" s="122">
        <v>1156269.29</v>
      </c>
    </row>
    <row r="18" spans="1:3" ht="12.75">
      <c r="A18" s="120"/>
      <c r="B18" s="17" t="s">
        <v>16</v>
      </c>
      <c r="C18" s="123"/>
    </row>
    <row r="19" spans="1:3" ht="12.75">
      <c r="A19" s="120"/>
      <c r="B19" s="24" t="s">
        <v>6</v>
      </c>
      <c r="C19" s="122">
        <v>1156269.29</v>
      </c>
    </row>
    <row r="20" spans="1:3" ht="12.75">
      <c r="A20" s="120"/>
      <c r="B20" s="23" t="s">
        <v>15</v>
      </c>
      <c r="C20" s="123"/>
    </row>
    <row r="21" spans="1:3" ht="12.75">
      <c r="A21" s="16"/>
      <c r="B21" s="22" t="s">
        <v>14</v>
      </c>
      <c r="C21" s="16">
        <v>0</v>
      </c>
    </row>
    <row r="22" spans="1:3" ht="12.75">
      <c r="A22" s="16"/>
      <c r="B22" s="21" t="s">
        <v>13</v>
      </c>
      <c r="C22" s="16">
        <v>0</v>
      </c>
    </row>
    <row r="23" spans="1:3" ht="12.75">
      <c r="A23" s="16"/>
      <c r="B23" s="21" t="s">
        <v>12</v>
      </c>
      <c r="C23" s="16">
        <v>0</v>
      </c>
    </row>
    <row r="24" spans="1:3" ht="12.75">
      <c r="A24" s="16"/>
      <c r="B24" s="21" t="s">
        <v>11</v>
      </c>
      <c r="C24" s="16">
        <v>0</v>
      </c>
    </row>
    <row r="25" spans="1:3" ht="12.75">
      <c r="A25" s="16"/>
      <c r="B25" s="20" t="s">
        <v>10</v>
      </c>
      <c r="C25" s="16">
        <v>0</v>
      </c>
    </row>
    <row r="26" spans="1:3" ht="12.75">
      <c r="A26" s="120"/>
      <c r="B26" s="19" t="s">
        <v>9</v>
      </c>
      <c r="C26" s="121">
        <v>0</v>
      </c>
    </row>
    <row r="27" spans="1:3" ht="12.75">
      <c r="A27" s="120"/>
      <c r="B27" s="18" t="s">
        <v>8</v>
      </c>
      <c r="C27" s="121"/>
    </row>
    <row r="28" spans="1:3" ht="12.75">
      <c r="A28" s="16"/>
      <c r="B28" s="17" t="s">
        <v>7</v>
      </c>
      <c r="C28" s="16">
        <v>0</v>
      </c>
    </row>
    <row r="29" spans="1:3" ht="12.75">
      <c r="A29" s="120"/>
      <c r="B29" s="15" t="s">
        <v>6</v>
      </c>
      <c r="C29" s="121">
        <v>0</v>
      </c>
    </row>
    <row r="30" spans="1:3" ht="12.75">
      <c r="A30" s="120"/>
      <c r="B30" s="14" t="s">
        <v>5</v>
      </c>
      <c r="C30" s="121"/>
    </row>
  </sheetData>
  <sheetProtection/>
  <mergeCells count="17">
    <mergeCell ref="A2:C2"/>
    <mergeCell ref="A3:C3"/>
    <mergeCell ref="A4:C4"/>
    <mergeCell ref="A9:A10"/>
    <mergeCell ref="C9:C10"/>
    <mergeCell ref="A11:A12"/>
    <mergeCell ref="C11:C12"/>
    <mergeCell ref="A26:A27"/>
    <mergeCell ref="C26:C27"/>
    <mergeCell ref="A29:A30"/>
    <mergeCell ref="C29:C30"/>
    <mergeCell ref="A14:A15"/>
    <mergeCell ref="C14:C15"/>
    <mergeCell ref="A17:A18"/>
    <mergeCell ref="C17:C18"/>
    <mergeCell ref="A19:A20"/>
    <mergeCell ref="C19:C20"/>
  </mergeCells>
  <printOptions/>
  <pageMargins left="0.7086614173228347" right="0.7086614173228347" top="0.7480314960629921" bottom="0.7480314960629921" header="0.31496062992125984" footer="0.31496062992125984"/>
  <pageSetup firstPageNumber="44" useFirstPageNumber="1" fitToHeight="0" fitToWidth="1" horizontalDpi="600" verticalDpi="600" orientation="landscape" paperSize="9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="115" zoomScaleNormal="115" zoomScaleSheetLayoutView="110" workbookViewId="0" topLeftCell="A1">
      <selection activeCell="A4" sqref="A4:K4"/>
    </sheetView>
  </sheetViews>
  <sheetFormatPr defaultColWidth="9.140625" defaultRowHeight="15"/>
  <cols>
    <col min="1" max="1" width="39.57421875" style="32" customWidth="1"/>
    <col min="2" max="2" width="6.8515625" style="32" customWidth="1"/>
    <col min="3" max="3" width="24.28125" style="32" customWidth="1"/>
    <col min="4" max="4" width="9.8515625" style="32" customWidth="1"/>
    <col min="5" max="5" width="10.28125" style="32" customWidth="1"/>
    <col min="6" max="6" width="11.7109375" style="32" customWidth="1"/>
    <col min="7" max="7" width="10.7109375" style="32" customWidth="1"/>
    <col min="8" max="8" width="10.421875" style="32" customWidth="1"/>
    <col min="9" max="9" width="15.140625" style="32" customWidth="1"/>
    <col min="10" max="10" width="10.421875" style="32" customWidth="1"/>
    <col min="11" max="11" width="9.00390625" style="32" bestFit="1" customWidth="1"/>
    <col min="12" max="16384" width="9.140625" style="32" customWidth="1"/>
  </cols>
  <sheetData>
    <row r="1" s="13" customFormat="1" ht="12.75">
      <c r="K1" s="35" t="s">
        <v>61</v>
      </c>
    </row>
    <row r="2" spans="1:11" s="13" customFormat="1" ht="12.75">
      <c r="A2" s="132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13" customFormat="1" ht="12.75">
      <c r="A3" s="132" t="s">
        <v>95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3" customFormat="1" ht="12.75">
      <c r="A4" s="132" t="s">
        <v>128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="13" customFormat="1" ht="9" customHeight="1">
      <c r="A5" s="29"/>
    </row>
    <row r="6" spans="1:11" s="13" customFormat="1" ht="36.75" customHeight="1">
      <c r="A6" s="126" t="s">
        <v>23</v>
      </c>
      <c r="B6" s="127" t="s">
        <v>59</v>
      </c>
      <c r="C6" s="127" t="s">
        <v>57</v>
      </c>
      <c r="D6" s="128" t="s">
        <v>58</v>
      </c>
      <c r="E6" s="127" t="s">
        <v>56</v>
      </c>
      <c r="F6" s="126" t="s">
        <v>55</v>
      </c>
      <c r="G6" s="126"/>
      <c r="H6" s="126"/>
      <c r="I6" s="126"/>
      <c r="J6" s="126"/>
      <c r="K6" s="126"/>
    </row>
    <row r="7" spans="1:11" s="13" customFormat="1" ht="18.75" customHeight="1">
      <c r="A7" s="126"/>
      <c r="B7" s="127"/>
      <c r="C7" s="127"/>
      <c r="D7" s="128"/>
      <c r="E7" s="127"/>
      <c r="F7" s="127" t="s">
        <v>54</v>
      </c>
      <c r="G7" s="126" t="s">
        <v>6</v>
      </c>
      <c r="H7" s="126"/>
      <c r="I7" s="126"/>
      <c r="J7" s="126"/>
      <c r="K7" s="126"/>
    </row>
    <row r="8" spans="1:11" s="13" customFormat="1" ht="144.75" customHeight="1">
      <c r="A8" s="126"/>
      <c r="B8" s="127"/>
      <c r="C8" s="127"/>
      <c r="D8" s="128"/>
      <c r="E8" s="127"/>
      <c r="F8" s="127"/>
      <c r="G8" s="127" t="s">
        <v>96</v>
      </c>
      <c r="H8" s="127" t="s">
        <v>53</v>
      </c>
      <c r="I8" s="129" t="s">
        <v>97</v>
      </c>
      <c r="J8" s="127" t="s">
        <v>52</v>
      </c>
      <c r="K8" s="127"/>
    </row>
    <row r="9" spans="1:11" s="13" customFormat="1" ht="106.5" customHeight="1">
      <c r="A9" s="126"/>
      <c r="B9" s="127"/>
      <c r="C9" s="127"/>
      <c r="D9" s="128"/>
      <c r="E9" s="127"/>
      <c r="F9" s="127"/>
      <c r="G9" s="127"/>
      <c r="H9" s="127"/>
      <c r="I9" s="129"/>
      <c r="J9" s="34" t="s">
        <v>51</v>
      </c>
      <c r="K9" s="34" t="s">
        <v>50</v>
      </c>
    </row>
    <row r="10" spans="1:11" s="13" customFormat="1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</row>
    <row r="11" spans="1:11" s="13" customFormat="1" ht="12.75">
      <c r="A11" s="16" t="s">
        <v>49</v>
      </c>
      <c r="B11" s="28">
        <v>100</v>
      </c>
      <c r="C11" s="28" t="s">
        <v>27</v>
      </c>
      <c r="D11" s="28" t="s">
        <v>27</v>
      </c>
      <c r="E11" s="28" t="s">
        <v>27</v>
      </c>
      <c r="F11" s="77">
        <f>G11+H11+J11</f>
        <v>16632743.34</v>
      </c>
      <c r="G11" s="77">
        <f>G13</f>
        <v>15448115.709999999</v>
      </c>
      <c r="H11" s="95">
        <f>H31</f>
        <v>921391.15</v>
      </c>
      <c r="I11" s="77"/>
      <c r="J11" s="77">
        <f>J13</f>
        <v>263236.48</v>
      </c>
      <c r="K11" s="16"/>
    </row>
    <row r="12" spans="1:11" s="13" customFormat="1" ht="25.5">
      <c r="A12" s="21" t="s">
        <v>48</v>
      </c>
      <c r="B12" s="28">
        <v>110</v>
      </c>
      <c r="C12" s="16"/>
      <c r="D12" s="16"/>
      <c r="E12" s="16"/>
      <c r="F12" s="16"/>
      <c r="G12" s="28" t="s">
        <v>27</v>
      </c>
      <c r="H12" s="28" t="s">
        <v>27</v>
      </c>
      <c r="I12" s="28" t="s">
        <v>27</v>
      </c>
      <c r="J12" s="16"/>
      <c r="K12" s="28" t="s">
        <v>27</v>
      </c>
    </row>
    <row r="13" spans="1:11" s="13" customFormat="1" ht="12.75">
      <c r="A13" s="21" t="s">
        <v>180</v>
      </c>
      <c r="B13" s="89">
        <v>120</v>
      </c>
      <c r="C13" s="16"/>
      <c r="D13" s="16"/>
      <c r="E13" s="16"/>
      <c r="F13" s="77">
        <f>G13+J13</f>
        <v>15711352.19</v>
      </c>
      <c r="G13" s="92">
        <f>G14+G15+G16+G17+G18+G19+G20+G21+G22</f>
        <v>15448115.709999999</v>
      </c>
      <c r="H13" s="92"/>
      <c r="I13" s="89"/>
      <c r="J13" s="77">
        <f>J23+J24+J25+J26+J27+J28</f>
        <v>263236.48</v>
      </c>
      <c r="K13" s="89"/>
    </row>
    <row r="14" spans="1:11" s="13" customFormat="1" ht="39.75" customHeight="1">
      <c r="A14" s="21" t="s">
        <v>169</v>
      </c>
      <c r="B14" s="28"/>
      <c r="C14" s="16" t="s">
        <v>148</v>
      </c>
      <c r="D14" s="62">
        <v>130</v>
      </c>
      <c r="E14" s="62"/>
      <c r="F14" s="16">
        <f aca="true" t="shared" si="0" ref="F14:F22">G14</f>
        <v>14043526.11</v>
      </c>
      <c r="G14" s="16">
        <v>14043526.11</v>
      </c>
      <c r="H14" s="28" t="s">
        <v>27</v>
      </c>
      <c r="I14" s="28" t="s">
        <v>27</v>
      </c>
      <c r="J14" s="16"/>
      <c r="K14" s="16"/>
    </row>
    <row r="15" spans="1:11" s="13" customFormat="1" ht="38.25" customHeight="1">
      <c r="A15" s="21" t="s">
        <v>182</v>
      </c>
      <c r="B15" s="100"/>
      <c r="C15" s="16" t="s">
        <v>190</v>
      </c>
      <c r="D15" s="100">
        <v>130</v>
      </c>
      <c r="E15" s="100"/>
      <c r="F15" s="16">
        <f t="shared" si="0"/>
        <v>846753.25</v>
      </c>
      <c r="G15" s="16">
        <v>846753.25</v>
      </c>
      <c r="H15" s="100"/>
      <c r="I15" s="100"/>
      <c r="J15" s="16"/>
      <c r="K15" s="16"/>
    </row>
    <row r="16" spans="1:11" s="13" customFormat="1" ht="38.25" customHeight="1">
      <c r="A16" s="21" t="s">
        <v>169</v>
      </c>
      <c r="B16" s="102"/>
      <c r="C16" s="16" t="s">
        <v>191</v>
      </c>
      <c r="D16" s="102">
        <v>130</v>
      </c>
      <c r="E16" s="102"/>
      <c r="F16" s="77">
        <v>0</v>
      </c>
      <c r="G16" s="77">
        <v>0</v>
      </c>
      <c r="H16" s="102"/>
      <c r="I16" s="102"/>
      <c r="J16" s="16"/>
      <c r="K16" s="16"/>
    </row>
    <row r="17" spans="1:11" s="13" customFormat="1" ht="38.25" customHeight="1">
      <c r="A17" s="21" t="s">
        <v>169</v>
      </c>
      <c r="B17" s="105"/>
      <c r="C17" s="16" t="s">
        <v>192</v>
      </c>
      <c r="D17" s="105">
        <v>130</v>
      </c>
      <c r="E17" s="105"/>
      <c r="F17" s="16">
        <f>G17</f>
        <v>94083.69</v>
      </c>
      <c r="G17" s="16">
        <v>94083.69</v>
      </c>
      <c r="H17" s="105"/>
      <c r="I17" s="105"/>
      <c r="J17" s="16"/>
      <c r="K17" s="16"/>
    </row>
    <row r="18" spans="1:11" s="13" customFormat="1" ht="38.25">
      <c r="A18" s="21" t="s">
        <v>169</v>
      </c>
      <c r="B18" s="62"/>
      <c r="C18" s="16" t="s">
        <v>149</v>
      </c>
      <c r="D18" s="62">
        <v>130</v>
      </c>
      <c r="E18" s="62"/>
      <c r="F18" s="77">
        <f t="shared" si="0"/>
        <v>9259.5</v>
      </c>
      <c r="G18" s="77">
        <v>9259.5</v>
      </c>
      <c r="H18" s="72" t="s">
        <v>27</v>
      </c>
      <c r="I18" s="72" t="s">
        <v>27</v>
      </c>
      <c r="J18" s="16"/>
      <c r="K18" s="16"/>
    </row>
    <row r="19" spans="1:11" s="13" customFormat="1" ht="38.25">
      <c r="A19" s="21" t="s">
        <v>182</v>
      </c>
      <c r="B19" s="90"/>
      <c r="C19" s="16" t="s">
        <v>183</v>
      </c>
      <c r="D19" s="90">
        <v>130</v>
      </c>
      <c r="E19" s="90"/>
      <c r="F19" s="77">
        <f t="shared" si="0"/>
        <v>308626.5</v>
      </c>
      <c r="G19" s="77">
        <v>308626.5</v>
      </c>
      <c r="H19" s="90"/>
      <c r="I19" s="90"/>
      <c r="J19" s="16"/>
      <c r="K19" s="16"/>
    </row>
    <row r="20" spans="1:11" s="13" customFormat="1" ht="38.25">
      <c r="A20" s="21" t="s">
        <v>175</v>
      </c>
      <c r="B20" s="72"/>
      <c r="C20" s="16" t="s">
        <v>150</v>
      </c>
      <c r="D20" s="72">
        <v>130</v>
      </c>
      <c r="E20" s="72"/>
      <c r="F20" s="77">
        <f t="shared" si="0"/>
        <v>27335.07</v>
      </c>
      <c r="G20" s="77">
        <v>27335.07</v>
      </c>
      <c r="H20" s="72" t="s">
        <v>27</v>
      </c>
      <c r="I20" s="72" t="s">
        <v>27</v>
      </c>
      <c r="J20" s="16"/>
      <c r="K20" s="16"/>
    </row>
    <row r="21" spans="1:11" s="13" customFormat="1" ht="38.25">
      <c r="A21" s="21" t="s">
        <v>175</v>
      </c>
      <c r="B21" s="71"/>
      <c r="C21" s="16" t="s">
        <v>151</v>
      </c>
      <c r="D21" s="71">
        <v>130</v>
      </c>
      <c r="E21" s="71"/>
      <c r="F21" s="16">
        <f t="shared" si="0"/>
        <v>117513.09</v>
      </c>
      <c r="G21" s="16">
        <v>117513.09</v>
      </c>
      <c r="H21" s="72" t="s">
        <v>27</v>
      </c>
      <c r="I21" s="72" t="s">
        <v>27</v>
      </c>
      <c r="J21" s="16"/>
      <c r="K21" s="16"/>
    </row>
    <row r="22" spans="1:11" s="13" customFormat="1" ht="38.25">
      <c r="A22" s="21" t="s">
        <v>175</v>
      </c>
      <c r="B22" s="72"/>
      <c r="C22" s="16" t="s">
        <v>152</v>
      </c>
      <c r="D22" s="72">
        <v>130</v>
      </c>
      <c r="E22" s="72"/>
      <c r="F22" s="77">
        <f t="shared" si="0"/>
        <v>1018.5</v>
      </c>
      <c r="G22" s="77">
        <v>1018.5</v>
      </c>
      <c r="H22" s="72" t="s">
        <v>27</v>
      </c>
      <c r="I22" s="72" t="s">
        <v>27</v>
      </c>
      <c r="J22" s="16"/>
      <c r="K22" s="16"/>
    </row>
    <row r="23" spans="1:11" s="13" customFormat="1" ht="25.5">
      <c r="A23" s="21" t="s">
        <v>176</v>
      </c>
      <c r="B23" s="91"/>
      <c r="C23" s="16" t="s">
        <v>184</v>
      </c>
      <c r="D23" s="91">
        <v>130</v>
      </c>
      <c r="E23" s="91"/>
      <c r="F23" s="77">
        <f aca="true" t="shared" si="1" ref="F23:F28">J23</f>
        <v>133623.28</v>
      </c>
      <c r="G23" s="77"/>
      <c r="H23" s="91"/>
      <c r="I23" s="91"/>
      <c r="J23" s="16">
        <v>133623.28</v>
      </c>
      <c r="K23" s="16"/>
    </row>
    <row r="24" spans="1:11" s="13" customFormat="1" ht="25.5">
      <c r="A24" s="21" t="s">
        <v>170</v>
      </c>
      <c r="B24" s="84"/>
      <c r="C24" s="16" t="s">
        <v>164</v>
      </c>
      <c r="D24" s="84">
        <v>130</v>
      </c>
      <c r="E24" s="84"/>
      <c r="F24" s="77">
        <f t="shared" si="1"/>
        <v>90</v>
      </c>
      <c r="G24" s="77"/>
      <c r="H24" s="84" t="s">
        <v>160</v>
      </c>
      <c r="I24" s="84" t="s">
        <v>160</v>
      </c>
      <c r="J24" s="77">
        <v>90</v>
      </c>
      <c r="K24" s="16"/>
    </row>
    <row r="25" spans="1:11" s="13" customFormat="1" ht="25.5">
      <c r="A25" s="21" t="s">
        <v>170</v>
      </c>
      <c r="B25" s="84"/>
      <c r="C25" s="16" t="s">
        <v>153</v>
      </c>
      <c r="D25" s="84">
        <v>130</v>
      </c>
      <c r="E25" s="84"/>
      <c r="F25" s="16">
        <f t="shared" si="1"/>
        <v>13595.43</v>
      </c>
      <c r="G25" s="77"/>
      <c r="H25" s="84" t="s">
        <v>160</v>
      </c>
      <c r="I25" s="84" t="s">
        <v>160</v>
      </c>
      <c r="J25" s="16">
        <v>13595.43</v>
      </c>
      <c r="K25" s="16"/>
    </row>
    <row r="26" spans="1:11" s="13" customFormat="1" ht="25.5">
      <c r="A26" s="21" t="s">
        <v>170</v>
      </c>
      <c r="B26" s="84"/>
      <c r="C26" s="16" t="s">
        <v>155</v>
      </c>
      <c r="D26" s="84">
        <v>130</v>
      </c>
      <c r="E26" s="84"/>
      <c r="F26" s="77">
        <f t="shared" si="1"/>
        <v>57517.17</v>
      </c>
      <c r="G26" s="77"/>
      <c r="H26" s="84" t="s">
        <v>160</v>
      </c>
      <c r="I26" s="84" t="s">
        <v>160</v>
      </c>
      <c r="J26" s="16">
        <v>57517.17</v>
      </c>
      <c r="K26" s="16"/>
    </row>
    <row r="27" spans="1:11" s="13" customFormat="1" ht="25.5">
      <c r="A27" s="21" t="s">
        <v>170</v>
      </c>
      <c r="B27" s="84"/>
      <c r="C27" s="16" t="s">
        <v>163</v>
      </c>
      <c r="D27" s="84">
        <v>130</v>
      </c>
      <c r="E27" s="84"/>
      <c r="F27" s="77">
        <f t="shared" si="1"/>
        <v>54210.6</v>
      </c>
      <c r="G27" s="77"/>
      <c r="H27" s="84" t="s">
        <v>160</v>
      </c>
      <c r="I27" s="84" t="s">
        <v>160</v>
      </c>
      <c r="J27" s="77">
        <v>54210.6</v>
      </c>
      <c r="K27" s="16"/>
    </row>
    <row r="28" spans="1:11" s="13" customFormat="1" ht="25.5">
      <c r="A28" s="21" t="s">
        <v>170</v>
      </c>
      <c r="B28" s="84"/>
      <c r="C28" s="16" t="s">
        <v>154</v>
      </c>
      <c r="D28" s="84">
        <v>180</v>
      </c>
      <c r="E28" s="84"/>
      <c r="F28" s="77">
        <f t="shared" si="1"/>
        <v>4200</v>
      </c>
      <c r="G28" s="77"/>
      <c r="H28" s="84" t="s">
        <v>160</v>
      </c>
      <c r="I28" s="84" t="s">
        <v>160</v>
      </c>
      <c r="J28" s="77">
        <v>4200</v>
      </c>
      <c r="K28" s="16"/>
    </row>
    <row r="29" spans="1:11" s="13" customFormat="1" ht="25.5">
      <c r="A29" s="21" t="s">
        <v>47</v>
      </c>
      <c r="B29" s="28">
        <v>130</v>
      </c>
      <c r="C29" s="16"/>
      <c r="D29" s="16"/>
      <c r="E29" s="16"/>
      <c r="F29" s="16"/>
      <c r="G29" s="28" t="s">
        <v>27</v>
      </c>
      <c r="H29" s="28" t="s">
        <v>27</v>
      </c>
      <c r="I29" s="28" t="s">
        <v>27</v>
      </c>
      <c r="J29" s="16"/>
      <c r="K29" s="28" t="s">
        <v>27</v>
      </c>
    </row>
    <row r="30" spans="1:11" s="13" customFormat="1" ht="51">
      <c r="A30" s="21" t="s">
        <v>46</v>
      </c>
      <c r="B30" s="28">
        <v>140</v>
      </c>
      <c r="C30" s="16"/>
      <c r="D30" s="16"/>
      <c r="E30" s="16"/>
      <c r="F30" s="16"/>
      <c r="G30" s="28" t="s">
        <v>27</v>
      </c>
      <c r="H30" s="28" t="s">
        <v>27</v>
      </c>
      <c r="I30" s="28" t="s">
        <v>27</v>
      </c>
      <c r="J30" s="16"/>
      <c r="K30" s="28" t="s">
        <v>27</v>
      </c>
    </row>
    <row r="31" spans="1:11" s="13" customFormat="1" ht="23.25" customHeight="1">
      <c r="A31" s="21" t="s">
        <v>181</v>
      </c>
      <c r="B31" s="89">
        <v>150</v>
      </c>
      <c r="C31" s="16"/>
      <c r="D31" s="16"/>
      <c r="E31" s="16"/>
      <c r="F31" s="77">
        <f aca="true" t="shared" si="2" ref="F31:F39">H31</f>
        <v>921391.15</v>
      </c>
      <c r="G31" s="89"/>
      <c r="H31" s="95">
        <f>H32+H33+H34+H35+H36+H37+H38+H39</f>
        <v>921391.15</v>
      </c>
      <c r="I31" s="89"/>
      <c r="J31" s="16"/>
      <c r="K31" s="89"/>
    </row>
    <row r="32" spans="1:11" s="13" customFormat="1" ht="38.25">
      <c r="A32" s="21" t="s">
        <v>171</v>
      </c>
      <c r="B32" s="28"/>
      <c r="C32" s="16" t="s">
        <v>116</v>
      </c>
      <c r="D32" s="74">
        <v>180</v>
      </c>
      <c r="E32" s="74"/>
      <c r="F32" s="16">
        <f t="shared" si="2"/>
        <v>27827.12</v>
      </c>
      <c r="G32" s="74" t="s">
        <v>27</v>
      </c>
      <c r="H32" s="16">
        <v>27827.12</v>
      </c>
      <c r="I32" s="72" t="s">
        <v>27</v>
      </c>
      <c r="J32" s="28" t="s">
        <v>27</v>
      </c>
      <c r="K32" s="28" t="s">
        <v>27</v>
      </c>
    </row>
    <row r="33" spans="1:11" s="13" customFormat="1" ht="29.25" customHeight="1">
      <c r="A33" s="21" t="s">
        <v>172</v>
      </c>
      <c r="B33" s="71"/>
      <c r="C33" s="16" t="s">
        <v>156</v>
      </c>
      <c r="D33" s="74">
        <v>180</v>
      </c>
      <c r="E33" s="74"/>
      <c r="F33" s="77">
        <f t="shared" si="2"/>
        <v>25664</v>
      </c>
      <c r="G33" s="71" t="s">
        <v>27</v>
      </c>
      <c r="H33" s="77">
        <v>25664</v>
      </c>
      <c r="I33" s="72" t="s">
        <v>27</v>
      </c>
      <c r="J33" s="71"/>
      <c r="K33" s="71"/>
    </row>
    <row r="34" spans="1:11" s="13" customFormat="1" ht="25.5">
      <c r="A34" s="21" t="s">
        <v>186</v>
      </c>
      <c r="B34" s="93"/>
      <c r="C34" s="16" t="s">
        <v>187</v>
      </c>
      <c r="D34" s="74">
        <v>180</v>
      </c>
      <c r="E34" s="74"/>
      <c r="F34" s="77">
        <f t="shared" si="2"/>
        <v>4000</v>
      </c>
      <c r="G34" s="93"/>
      <c r="H34" s="77">
        <v>4000</v>
      </c>
      <c r="I34" s="93"/>
      <c r="J34" s="93"/>
      <c r="K34" s="93"/>
    </row>
    <row r="35" spans="1:11" s="13" customFormat="1" ht="25.5">
      <c r="A35" s="21" t="s">
        <v>186</v>
      </c>
      <c r="B35" s="93"/>
      <c r="C35" s="16" t="s">
        <v>189</v>
      </c>
      <c r="D35" s="74">
        <v>180</v>
      </c>
      <c r="E35" s="74"/>
      <c r="F35" s="77">
        <f t="shared" si="2"/>
        <v>33400</v>
      </c>
      <c r="G35" s="93"/>
      <c r="H35" s="77">
        <v>33400</v>
      </c>
      <c r="I35" s="93"/>
      <c r="J35" s="93"/>
      <c r="K35" s="93"/>
    </row>
    <row r="36" spans="1:11" s="13" customFormat="1" ht="25.5">
      <c r="A36" s="21" t="s">
        <v>186</v>
      </c>
      <c r="B36" s="99"/>
      <c r="C36" s="16" t="s">
        <v>188</v>
      </c>
      <c r="D36" s="74">
        <v>180</v>
      </c>
      <c r="E36" s="74"/>
      <c r="F36" s="77">
        <f>H36</f>
        <v>300000</v>
      </c>
      <c r="G36" s="99"/>
      <c r="H36" s="77">
        <v>300000</v>
      </c>
      <c r="I36" s="99"/>
      <c r="J36" s="99"/>
      <c r="K36" s="99"/>
    </row>
    <row r="37" spans="1:11" s="13" customFormat="1" ht="25.5">
      <c r="A37" s="21" t="s">
        <v>173</v>
      </c>
      <c r="B37" s="72"/>
      <c r="C37" s="16" t="s">
        <v>157</v>
      </c>
      <c r="D37" s="74">
        <v>180</v>
      </c>
      <c r="E37" s="74"/>
      <c r="F37" s="77">
        <f t="shared" si="2"/>
        <v>530500</v>
      </c>
      <c r="G37" s="72" t="s">
        <v>27</v>
      </c>
      <c r="H37" s="77">
        <v>530500</v>
      </c>
      <c r="I37" s="72" t="s">
        <v>27</v>
      </c>
      <c r="J37" s="72"/>
      <c r="K37" s="72"/>
    </row>
    <row r="38" spans="1:11" s="13" customFormat="1" ht="25.5">
      <c r="A38" s="21" t="s">
        <v>174</v>
      </c>
      <c r="B38" s="72"/>
      <c r="C38" s="75" t="s">
        <v>158</v>
      </c>
      <c r="D38" s="74">
        <v>180</v>
      </c>
      <c r="E38" s="74"/>
      <c r="F38" s="16">
        <f t="shared" si="2"/>
        <v>0.01</v>
      </c>
      <c r="G38" s="72" t="s">
        <v>27</v>
      </c>
      <c r="H38" s="16">
        <v>0.01</v>
      </c>
      <c r="I38" s="72" t="s">
        <v>27</v>
      </c>
      <c r="J38" s="72"/>
      <c r="K38" s="72"/>
    </row>
    <row r="39" spans="1:11" s="13" customFormat="1" ht="25.5">
      <c r="A39" s="21" t="s">
        <v>174</v>
      </c>
      <c r="B39" s="84"/>
      <c r="C39" s="75" t="s">
        <v>159</v>
      </c>
      <c r="D39" s="74">
        <v>180</v>
      </c>
      <c r="E39" s="74"/>
      <c r="F39" s="16">
        <f t="shared" si="2"/>
        <v>0.02</v>
      </c>
      <c r="G39" s="84" t="s">
        <v>160</v>
      </c>
      <c r="H39" s="16">
        <v>0.02</v>
      </c>
      <c r="I39" s="84" t="s">
        <v>160</v>
      </c>
      <c r="J39" s="84"/>
      <c r="K39" s="84"/>
    </row>
    <row r="40" spans="1:11" s="13" customFormat="1" ht="12.75">
      <c r="A40" s="21" t="s">
        <v>45</v>
      </c>
      <c r="B40" s="28">
        <v>160</v>
      </c>
      <c r="C40" s="16"/>
      <c r="D40" s="16"/>
      <c r="E40" s="16"/>
      <c r="F40" s="16"/>
      <c r="G40" s="28" t="s">
        <v>27</v>
      </c>
      <c r="H40" s="28" t="s">
        <v>27</v>
      </c>
      <c r="I40" s="28" t="s">
        <v>27</v>
      </c>
      <c r="J40" s="16"/>
      <c r="K40" s="16"/>
    </row>
    <row r="41" spans="1:11" s="13" customFormat="1" ht="12.75">
      <c r="A41" s="21" t="s">
        <v>44</v>
      </c>
      <c r="B41" s="28">
        <v>180</v>
      </c>
      <c r="C41" s="28" t="s">
        <v>27</v>
      </c>
      <c r="D41" s="28" t="s">
        <v>27</v>
      </c>
      <c r="E41" s="28" t="s">
        <v>27</v>
      </c>
      <c r="F41" s="16"/>
      <c r="G41" s="28" t="s">
        <v>27</v>
      </c>
      <c r="H41" s="28" t="s">
        <v>27</v>
      </c>
      <c r="I41" s="28" t="s">
        <v>27</v>
      </c>
      <c r="J41" s="16"/>
      <c r="K41" s="28" t="s">
        <v>27</v>
      </c>
    </row>
    <row r="42" spans="1:11" s="13" customFormat="1" ht="12.75">
      <c r="A42" s="16" t="s">
        <v>43</v>
      </c>
      <c r="B42" s="28">
        <v>200</v>
      </c>
      <c r="C42" s="28" t="s">
        <v>27</v>
      </c>
      <c r="D42" s="28" t="s">
        <v>27</v>
      </c>
      <c r="E42" s="28" t="s">
        <v>27</v>
      </c>
      <c r="F42" s="77">
        <f>F11</f>
        <v>16632743.34</v>
      </c>
      <c r="G42" s="77">
        <f>G11</f>
        <v>15448115.709999999</v>
      </c>
      <c r="H42" s="77">
        <f>H11</f>
        <v>921391.15</v>
      </c>
      <c r="I42" s="16"/>
      <c r="J42" s="77">
        <f>J11</f>
        <v>263236.48</v>
      </c>
      <c r="K42" s="16"/>
    </row>
    <row r="43" spans="1:11" s="13" customFormat="1" ht="25.5">
      <c r="A43" s="21" t="s">
        <v>42</v>
      </c>
      <c r="B43" s="28">
        <v>210</v>
      </c>
      <c r="C43" s="16"/>
      <c r="D43" s="75" t="s">
        <v>117</v>
      </c>
      <c r="E43" s="75" t="s">
        <v>118</v>
      </c>
      <c r="F43" s="75">
        <f>G43+H43</f>
        <v>11597616.299999999</v>
      </c>
      <c r="G43" s="75">
        <f>G44+G45+G46</f>
        <v>11569789.18</v>
      </c>
      <c r="H43" s="75">
        <f>H48</f>
        <v>27827.12</v>
      </c>
      <c r="I43" s="16"/>
      <c r="J43" s="75"/>
      <c r="K43" s="16"/>
    </row>
    <row r="44" spans="1:11" s="13" customFormat="1" ht="38.25">
      <c r="A44" s="21" t="s">
        <v>169</v>
      </c>
      <c r="B44" s="71"/>
      <c r="C44" s="102" t="s">
        <v>148</v>
      </c>
      <c r="D44" s="103" t="s">
        <v>117</v>
      </c>
      <c r="E44" s="103" t="s">
        <v>118</v>
      </c>
      <c r="F44" s="103">
        <f>G44</f>
        <v>10723035.93</v>
      </c>
      <c r="G44" s="103">
        <v>10723035.93</v>
      </c>
      <c r="H44" s="103"/>
      <c r="I44" s="16"/>
      <c r="J44" s="16"/>
      <c r="K44" s="16"/>
    </row>
    <row r="45" spans="1:11" s="13" customFormat="1" ht="38.25">
      <c r="A45" s="21" t="s">
        <v>182</v>
      </c>
      <c r="B45" s="100"/>
      <c r="C45" s="102" t="s">
        <v>190</v>
      </c>
      <c r="D45" s="103" t="s">
        <v>117</v>
      </c>
      <c r="E45" s="103" t="s">
        <v>118</v>
      </c>
      <c r="F45" s="103">
        <f>G45</f>
        <v>846753.25</v>
      </c>
      <c r="G45" s="103">
        <v>846753.25</v>
      </c>
      <c r="H45" s="103"/>
      <c r="I45" s="16"/>
      <c r="J45" s="16"/>
      <c r="K45" s="16"/>
    </row>
    <row r="46" spans="1:11" s="13" customFormat="1" ht="38.25">
      <c r="A46" s="21" t="s">
        <v>169</v>
      </c>
      <c r="B46" s="102"/>
      <c r="C46" s="102" t="s">
        <v>191</v>
      </c>
      <c r="D46" s="103" t="s">
        <v>117</v>
      </c>
      <c r="E46" s="103" t="s">
        <v>118</v>
      </c>
      <c r="F46" s="95">
        <v>0</v>
      </c>
      <c r="G46" s="95">
        <v>0</v>
      </c>
      <c r="H46" s="103"/>
      <c r="I46" s="16"/>
      <c r="J46" s="16"/>
      <c r="K46" s="16"/>
    </row>
    <row r="47" spans="1:11" s="13" customFormat="1" ht="38.25">
      <c r="A47" s="21" t="s">
        <v>169</v>
      </c>
      <c r="B47" s="105"/>
      <c r="C47" s="105" t="s">
        <v>192</v>
      </c>
      <c r="D47" s="103" t="s">
        <v>117</v>
      </c>
      <c r="E47" s="103" t="s">
        <v>118</v>
      </c>
      <c r="F47" s="103">
        <f>G47</f>
        <v>94083.69</v>
      </c>
      <c r="G47" s="103">
        <v>94083.69</v>
      </c>
      <c r="H47" s="103"/>
      <c r="I47" s="16"/>
      <c r="J47" s="16"/>
      <c r="K47" s="16"/>
    </row>
    <row r="48" spans="1:11" s="13" customFormat="1" ht="38.25">
      <c r="A48" s="21" t="s">
        <v>171</v>
      </c>
      <c r="B48" s="71"/>
      <c r="C48" s="102" t="s">
        <v>116</v>
      </c>
      <c r="D48" s="103" t="s">
        <v>117</v>
      </c>
      <c r="E48" s="103" t="s">
        <v>118</v>
      </c>
      <c r="F48" s="95">
        <f>H48</f>
        <v>27827.12</v>
      </c>
      <c r="G48" s="95"/>
      <c r="H48" s="103">
        <v>27827.12</v>
      </c>
      <c r="I48" s="16"/>
      <c r="J48" s="16"/>
      <c r="K48" s="16"/>
    </row>
    <row r="49" spans="1:11" s="13" customFormat="1" ht="25.5">
      <c r="A49" s="21" t="s">
        <v>174</v>
      </c>
      <c r="B49" s="71"/>
      <c r="C49" s="102" t="s">
        <v>158</v>
      </c>
      <c r="D49" s="103" t="s">
        <v>117</v>
      </c>
      <c r="E49" s="103" t="s">
        <v>118</v>
      </c>
      <c r="F49" s="103">
        <f>H49</f>
        <v>0.01</v>
      </c>
      <c r="G49" s="103"/>
      <c r="H49" s="103">
        <v>0.01</v>
      </c>
      <c r="I49" s="16"/>
      <c r="J49" s="16"/>
      <c r="K49" s="16"/>
    </row>
    <row r="50" spans="1:11" s="13" customFormat="1" ht="25.5">
      <c r="A50" s="21" t="s">
        <v>174</v>
      </c>
      <c r="B50" s="84"/>
      <c r="C50" s="102" t="s">
        <v>159</v>
      </c>
      <c r="D50" s="103" t="s">
        <v>117</v>
      </c>
      <c r="E50" s="103" t="s">
        <v>118</v>
      </c>
      <c r="F50" s="103">
        <f>H50</f>
        <v>0.02</v>
      </c>
      <c r="G50" s="103"/>
      <c r="H50" s="103">
        <v>0.02</v>
      </c>
      <c r="I50" s="16"/>
      <c r="J50" s="16"/>
      <c r="K50" s="16"/>
    </row>
    <row r="51" spans="1:11" s="13" customFormat="1" ht="38.25">
      <c r="A51" s="76" t="s">
        <v>41</v>
      </c>
      <c r="B51" s="74">
        <v>211</v>
      </c>
      <c r="C51" s="102"/>
      <c r="D51" s="103"/>
      <c r="E51" s="103"/>
      <c r="F51" s="95">
        <f>G51+H51</f>
        <v>11597616.33</v>
      </c>
      <c r="G51" s="103">
        <f>G43</f>
        <v>11569789.18</v>
      </c>
      <c r="H51" s="95">
        <f>H52+H60</f>
        <v>27827.15</v>
      </c>
      <c r="I51" s="16"/>
      <c r="J51" s="16"/>
      <c r="K51" s="16"/>
    </row>
    <row r="52" spans="1:11" s="13" customFormat="1" ht="12.75">
      <c r="A52" s="76" t="s">
        <v>130</v>
      </c>
      <c r="B52" s="74"/>
      <c r="C52" s="75"/>
      <c r="D52" s="75">
        <v>111</v>
      </c>
      <c r="E52" s="75"/>
      <c r="F52" s="78">
        <f>G52+H52</f>
        <v>8978801.15</v>
      </c>
      <c r="G52" s="78">
        <f>G53+G54+G55+G56</f>
        <v>8957428.55</v>
      </c>
      <c r="H52" s="78">
        <f>H57</f>
        <v>21372.6</v>
      </c>
      <c r="I52" s="16"/>
      <c r="J52" s="16"/>
      <c r="K52" s="16"/>
    </row>
    <row r="53" spans="1:11" s="13" customFormat="1" ht="12.75">
      <c r="A53" s="33" t="s">
        <v>129</v>
      </c>
      <c r="B53" s="28"/>
      <c r="C53" s="16" t="s">
        <v>148</v>
      </c>
      <c r="D53" s="16">
        <v>111</v>
      </c>
      <c r="E53" s="16">
        <v>211</v>
      </c>
      <c r="F53" s="16">
        <f>G53</f>
        <v>8234819.53</v>
      </c>
      <c r="G53" s="16">
        <v>8234819.53</v>
      </c>
      <c r="H53" s="16"/>
      <c r="I53" s="16"/>
      <c r="J53" s="16"/>
      <c r="K53" s="16"/>
    </row>
    <row r="54" spans="1:11" s="13" customFormat="1" ht="12.75">
      <c r="A54" s="33" t="s">
        <v>129</v>
      </c>
      <c r="B54" s="100"/>
      <c r="C54" s="16" t="s">
        <v>190</v>
      </c>
      <c r="D54" s="16">
        <v>111</v>
      </c>
      <c r="E54" s="16">
        <v>211</v>
      </c>
      <c r="F54" s="16">
        <f>G54</f>
        <v>650348.12</v>
      </c>
      <c r="G54" s="16">
        <v>650348.12</v>
      </c>
      <c r="H54" s="16"/>
      <c r="I54" s="16"/>
      <c r="J54" s="16"/>
      <c r="K54" s="16"/>
    </row>
    <row r="55" spans="1:11" s="13" customFormat="1" ht="12.75">
      <c r="A55" s="33" t="s">
        <v>129</v>
      </c>
      <c r="B55" s="102"/>
      <c r="C55" s="79" t="s">
        <v>191</v>
      </c>
      <c r="D55" s="16">
        <v>111</v>
      </c>
      <c r="E55" s="16">
        <v>211</v>
      </c>
      <c r="F55" s="77">
        <v>0</v>
      </c>
      <c r="G55" s="77">
        <v>0</v>
      </c>
      <c r="H55" s="16"/>
      <c r="I55" s="16"/>
      <c r="J55" s="16"/>
      <c r="K55" s="16"/>
    </row>
    <row r="56" spans="1:11" s="13" customFormat="1" ht="12.75">
      <c r="A56" s="33" t="s">
        <v>129</v>
      </c>
      <c r="B56" s="105"/>
      <c r="C56" s="79" t="s">
        <v>192</v>
      </c>
      <c r="D56" s="16">
        <v>111</v>
      </c>
      <c r="E56" s="16">
        <v>211</v>
      </c>
      <c r="F56" s="77">
        <f>G56</f>
        <v>72260.9</v>
      </c>
      <c r="G56" s="77">
        <v>72260.9</v>
      </c>
      <c r="H56" s="16"/>
      <c r="I56" s="16"/>
      <c r="J56" s="16"/>
      <c r="K56" s="16"/>
    </row>
    <row r="57" spans="1:11" s="13" customFormat="1" ht="12.75">
      <c r="A57" s="33" t="s">
        <v>129</v>
      </c>
      <c r="B57" s="71"/>
      <c r="C57" s="16" t="s">
        <v>116</v>
      </c>
      <c r="D57" s="16">
        <v>111</v>
      </c>
      <c r="E57" s="16">
        <v>211</v>
      </c>
      <c r="F57" s="77">
        <f>H57</f>
        <v>21372.6</v>
      </c>
      <c r="G57" s="77"/>
      <c r="H57" s="77">
        <v>21372.6</v>
      </c>
      <c r="I57" s="16"/>
      <c r="J57" s="16"/>
      <c r="K57" s="16"/>
    </row>
    <row r="58" spans="1:11" s="13" customFormat="1" ht="25.5">
      <c r="A58" s="33" t="s">
        <v>131</v>
      </c>
      <c r="B58" s="81"/>
      <c r="C58" s="16"/>
      <c r="D58" s="16">
        <v>112</v>
      </c>
      <c r="E58" s="16"/>
      <c r="F58" s="77">
        <f>G58</f>
        <v>1300</v>
      </c>
      <c r="G58" s="77">
        <v>1300</v>
      </c>
      <c r="H58" s="77"/>
      <c r="I58" s="16"/>
      <c r="J58" s="16"/>
      <c r="K58" s="16"/>
    </row>
    <row r="59" spans="1:11" s="13" customFormat="1" ht="12.75">
      <c r="A59" s="33" t="s">
        <v>121</v>
      </c>
      <c r="B59" s="71"/>
      <c r="C59" s="16" t="s">
        <v>148</v>
      </c>
      <c r="D59" s="16">
        <v>112</v>
      </c>
      <c r="E59" s="16">
        <v>212</v>
      </c>
      <c r="F59" s="77">
        <f>G59</f>
        <v>1300</v>
      </c>
      <c r="G59" s="77">
        <v>1300</v>
      </c>
      <c r="H59" s="77"/>
      <c r="I59" s="16"/>
      <c r="J59" s="16"/>
      <c r="K59" s="16"/>
    </row>
    <row r="60" spans="1:11" s="13" customFormat="1" ht="51">
      <c r="A60" s="33" t="s">
        <v>132</v>
      </c>
      <c r="B60" s="81"/>
      <c r="C60" s="16"/>
      <c r="D60" s="16">
        <v>119</v>
      </c>
      <c r="E60" s="16"/>
      <c r="F60" s="77">
        <f>G60+H60</f>
        <v>2711598.8699999996</v>
      </c>
      <c r="G60" s="77">
        <f>G61+G62+G63+G64</f>
        <v>2705144.32</v>
      </c>
      <c r="H60" s="77">
        <f>H65+H66+H67</f>
        <v>6454.550000000001</v>
      </c>
      <c r="I60" s="16"/>
      <c r="J60" s="16"/>
      <c r="K60" s="16"/>
    </row>
    <row r="61" spans="1:11" s="13" customFormat="1" ht="15.75" customHeight="1">
      <c r="A61" s="73" t="s">
        <v>119</v>
      </c>
      <c r="B61" s="74"/>
      <c r="C61" s="75" t="s">
        <v>148</v>
      </c>
      <c r="D61" s="75">
        <v>119</v>
      </c>
      <c r="E61" s="75">
        <v>213</v>
      </c>
      <c r="F61" s="78">
        <f>G61</f>
        <v>2486916.4</v>
      </c>
      <c r="G61" s="78">
        <v>2486916.4</v>
      </c>
      <c r="H61" s="78"/>
      <c r="I61" s="16"/>
      <c r="J61" s="16"/>
      <c r="K61" s="16"/>
    </row>
    <row r="62" spans="1:11" s="13" customFormat="1" ht="15.75" customHeight="1">
      <c r="A62" s="73" t="s">
        <v>119</v>
      </c>
      <c r="B62" s="74"/>
      <c r="C62" s="75" t="s">
        <v>190</v>
      </c>
      <c r="D62" s="75">
        <v>119</v>
      </c>
      <c r="E62" s="75">
        <v>213</v>
      </c>
      <c r="F62" s="78">
        <f>G62</f>
        <v>196405.13</v>
      </c>
      <c r="G62" s="78">
        <v>196405.13</v>
      </c>
      <c r="H62" s="78"/>
      <c r="I62" s="16"/>
      <c r="J62" s="16"/>
      <c r="K62" s="16"/>
    </row>
    <row r="63" spans="1:11" s="13" customFormat="1" ht="15.75" customHeight="1">
      <c r="A63" s="73" t="s">
        <v>119</v>
      </c>
      <c r="B63" s="74"/>
      <c r="C63" s="79" t="s">
        <v>191</v>
      </c>
      <c r="D63" s="75">
        <v>119</v>
      </c>
      <c r="E63" s="75">
        <v>213</v>
      </c>
      <c r="F63" s="78">
        <v>0</v>
      </c>
      <c r="G63" s="78">
        <v>0</v>
      </c>
      <c r="H63" s="78"/>
      <c r="I63" s="16"/>
      <c r="J63" s="16"/>
      <c r="K63" s="16"/>
    </row>
    <row r="64" spans="1:11" s="13" customFormat="1" ht="15.75" customHeight="1">
      <c r="A64" s="73" t="s">
        <v>119</v>
      </c>
      <c r="B64" s="74"/>
      <c r="C64" s="79" t="s">
        <v>192</v>
      </c>
      <c r="D64" s="75">
        <v>119</v>
      </c>
      <c r="E64" s="75">
        <v>213</v>
      </c>
      <c r="F64" s="78">
        <f>G64</f>
        <v>21822.79</v>
      </c>
      <c r="G64" s="78">
        <v>21822.79</v>
      </c>
      <c r="H64" s="78"/>
      <c r="I64" s="16"/>
      <c r="J64" s="16"/>
      <c r="K64" s="16"/>
    </row>
    <row r="65" spans="1:11" s="13" customFormat="1" ht="13.5" customHeight="1">
      <c r="A65" s="73" t="s">
        <v>119</v>
      </c>
      <c r="B65" s="74"/>
      <c r="C65" s="75" t="s">
        <v>116</v>
      </c>
      <c r="D65" s="75">
        <v>119</v>
      </c>
      <c r="E65" s="75">
        <v>213</v>
      </c>
      <c r="F65" s="78">
        <f>H65</f>
        <v>6454.52</v>
      </c>
      <c r="G65" s="78"/>
      <c r="H65" s="78">
        <v>6454.52</v>
      </c>
      <c r="I65" s="16"/>
      <c r="J65" s="16"/>
      <c r="K65" s="16"/>
    </row>
    <row r="66" spans="1:11" s="13" customFormat="1" ht="12.75" customHeight="1">
      <c r="A66" s="73" t="s">
        <v>119</v>
      </c>
      <c r="B66" s="74"/>
      <c r="C66" s="16" t="s">
        <v>158</v>
      </c>
      <c r="D66" s="75">
        <v>119</v>
      </c>
      <c r="E66" s="75">
        <v>213</v>
      </c>
      <c r="F66" s="78">
        <f>H66</f>
        <v>0.01</v>
      </c>
      <c r="G66" s="78"/>
      <c r="H66" s="78">
        <v>0.01</v>
      </c>
      <c r="I66" s="16"/>
      <c r="J66" s="16"/>
      <c r="K66" s="16"/>
    </row>
    <row r="67" spans="1:11" s="13" customFormat="1" ht="12.75" customHeight="1">
      <c r="A67" s="73" t="s">
        <v>119</v>
      </c>
      <c r="B67" s="74"/>
      <c r="C67" s="16" t="s">
        <v>159</v>
      </c>
      <c r="D67" s="75">
        <v>119</v>
      </c>
      <c r="E67" s="75">
        <v>213</v>
      </c>
      <c r="F67" s="78">
        <f>H67</f>
        <v>0.02</v>
      </c>
      <c r="G67" s="78"/>
      <c r="H67" s="78">
        <v>0.02</v>
      </c>
      <c r="I67" s="16"/>
      <c r="J67" s="16"/>
      <c r="K67" s="16"/>
    </row>
    <row r="68" spans="1:11" s="13" customFormat="1" ht="16.5" customHeight="1">
      <c r="A68" s="21" t="s">
        <v>40</v>
      </c>
      <c r="B68" s="74">
        <v>220</v>
      </c>
      <c r="C68" s="75"/>
      <c r="D68" s="75"/>
      <c r="E68" s="75"/>
      <c r="F68" s="78"/>
      <c r="G68" s="78"/>
      <c r="H68" s="78"/>
      <c r="I68" s="16"/>
      <c r="J68" s="16"/>
      <c r="K68" s="16"/>
    </row>
    <row r="69" spans="1:11" s="13" customFormat="1" ht="12.75">
      <c r="A69" s="33" t="s">
        <v>9</v>
      </c>
      <c r="B69" s="16"/>
      <c r="C69" s="16"/>
      <c r="D69" s="16"/>
      <c r="E69" s="16"/>
      <c r="F69" s="78"/>
      <c r="G69" s="78"/>
      <c r="H69" s="78"/>
      <c r="I69" s="16"/>
      <c r="J69" s="16"/>
      <c r="K69" s="16"/>
    </row>
    <row r="70" spans="1:11" s="13" customFormat="1" ht="21" customHeight="1">
      <c r="A70" s="21" t="s">
        <v>39</v>
      </c>
      <c r="B70" s="28">
        <v>230</v>
      </c>
      <c r="C70" s="16"/>
      <c r="D70" s="16"/>
      <c r="E70" s="16"/>
      <c r="F70" s="78">
        <f>G70+J70</f>
        <v>158103.99000000002</v>
      </c>
      <c r="G70" s="78">
        <f>G72+G75+G79+G83</f>
        <v>150578.95</v>
      </c>
      <c r="H70" s="77"/>
      <c r="I70" s="16"/>
      <c r="J70" s="77">
        <f>J75+J79</f>
        <v>7525.04</v>
      </c>
      <c r="K70" s="16"/>
    </row>
    <row r="71" spans="1:11" s="13" customFormat="1" ht="12.75">
      <c r="A71" s="33" t="s">
        <v>9</v>
      </c>
      <c r="B71" s="16"/>
      <c r="C71" s="16"/>
      <c r="D71" s="16"/>
      <c r="E71" s="16"/>
      <c r="F71" s="77"/>
      <c r="G71" s="77"/>
      <c r="H71" s="77"/>
      <c r="I71" s="16"/>
      <c r="J71" s="16"/>
      <c r="K71" s="16"/>
    </row>
    <row r="72" spans="1:11" s="13" customFormat="1" ht="25.5">
      <c r="A72" s="33" t="s">
        <v>134</v>
      </c>
      <c r="B72" s="16"/>
      <c r="C72" s="16"/>
      <c r="D72" s="16">
        <v>851</v>
      </c>
      <c r="E72" s="16"/>
      <c r="F72" s="77">
        <f>G72</f>
        <v>126159</v>
      </c>
      <c r="G72" s="77">
        <f>G73+G74</f>
        <v>126159</v>
      </c>
      <c r="H72" s="77"/>
      <c r="I72" s="16"/>
      <c r="J72" s="16"/>
      <c r="K72" s="16"/>
    </row>
    <row r="73" spans="1:11" s="13" customFormat="1" ht="12.75">
      <c r="A73" s="33" t="s">
        <v>120</v>
      </c>
      <c r="B73" s="16"/>
      <c r="C73" s="16" t="s">
        <v>148</v>
      </c>
      <c r="D73" s="16">
        <v>851</v>
      </c>
      <c r="E73" s="16">
        <v>290</v>
      </c>
      <c r="F73" s="77">
        <f>G73</f>
        <v>88481.47</v>
      </c>
      <c r="G73" s="77">
        <v>88481.47</v>
      </c>
      <c r="H73" s="77"/>
      <c r="I73" s="16"/>
      <c r="J73" s="16"/>
      <c r="K73" s="16"/>
    </row>
    <row r="74" spans="1:11" s="13" customFormat="1" ht="12.75">
      <c r="A74" s="33" t="s">
        <v>120</v>
      </c>
      <c r="B74" s="16"/>
      <c r="C74" s="16" t="s">
        <v>151</v>
      </c>
      <c r="D74" s="16">
        <v>851</v>
      </c>
      <c r="E74" s="16">
        <v>290</v>
      </c>
      <c r="F74" s="77">
        <f>G74</f>
        <v>37677.53</v>
      </c>
      <c r="G74" s="77">
        <v>37677.53</v>
      </c>
      <c r="H74" s="77"/>
      <c r="I74" s="16"/>
      <c r="J74" s="16"/>
      <c r="K74" s="16"/>
    </row>
    <row r="75" spans="1:11" s="13" customFormat="1" ht="12.75">
      <c r="A75" s="33" t="s">
        <v>135</v>
      </c>
      <c r="B75" s="16"/>
      <c r="C75" s="16"/>
      <c r="D75" s="16">
        <v>852</v>
      </c>
      <c r="E75" s="16"/>
      <c r="F75" s="77">
        <f>G75+J75</f>
        <v>8407.22</v>
      </c>
      <c r="G75" s="77">
        <v>1488.22</v>
      </c>
      <c r="H75" s="77"/>
      <c r="I75" s="16"/>
      <c r="J75" s="77">
        <f>J77+J78</f>
        <v>6919</v>
      </c>
      <c r="K75" s="16"/>
    </row>
    <row r="76" spans="1:11" s="13" customFormat="1" ht="12.75">
      <c r="A76" s="33" t="s">
        <v>120</v>
      </c>
      <c r="B76" s="16"/>
      <c r="C76" s="16" t="s">
        <v>148</v>
      </c>
      <c r="D76" s="16">
        <v>852</v>
      </c>
      <c r="E76" s="16">
        <v>290</v>
      </c>
      <c r="F76" s="77">
        <f>G76</f>
        <v>1488.22</v>
      </c>
      <c r="G76" s="77">
        <v>1488.22</v>
      </c>
      <c r="H76" s="77"/>
      <c r="I76" s="16"/>
      <c r="J76" s="16"/>
      <c r="K76" s="16"/>
    </row>
    <row r="77" spans="1:11" s="13" customFormat="1" ht="12.75">
      <c r="A77" s="33" t="s">
        <v>120</v>
      </c>
      <c r="B77" s="16"/>
      <c r="C77" s="16" t="s">
        <v>153</v>
      </c>
      <c r="D77" s="16">
        <v>852</v>
      </c>
      <c r="E77" s="16">
        <v>290</v>
      </c>
      <c r="F77" s="77">
        <f>J77</f>
        <v>4410.76</v>
      </c>
      <c r="G77" s="77"/>
      <c r="H77" s="77"/>
      <c r="I77" s="16"/>
      <c r="J77" s="16">
        <v>4410.76</v>
      </c>
      <c r="K77" s="16"/>
    </row>
    <row r="78" spans="1:11" s="13" customFormat="1" ht="12.75">
      <c r="A78" s="33" t="s">
        <v>120</v>
      </c>
      <c r="B78" s="16"/>
      <c r="C78" s="16" t="s">
        <v>163</v>
      </c>
      <c r="D78" s="16">
        <v>852</v>
      </c>
      <c r="E78" s="16">
        <v>290</v>
      </c>
      <c r="F78" s="77">
        <f>J78</f>
        <v>2508.24</v>
      </c>
      <c r="G78" s="77"/>
      <c r="H78" s="77"/>
      <c r="I78" s="16"/>
      <c r="J78" s="77">
        <v>2508.24</v>
      </c>
      <c r="K78" s="16"/>
    </row>
    <row r="79" spans="1:11" s="13" customFormat="1" ht="12.75">
      <c r="A79" s="33" t="s">
        <v>161</v>
      </c>
      <c r="B79" s="16"/>
      <c r="C79" s="16"/>
      <c r="D79" s="16">
        <v>853</v>
      </c>
      <c r="E79" s="16"/>
      <c r="F79" s="77">
        <f>F80+F81</f>
        <v>5220.969999999999</v>
      </c>
      <c r="G79" s="77">
        <f>G80</f>
        <v>4631.73</v>
      </c>
      <c r="H79" s="77"/>
      <c r="I79" s="16"/>
      <c r="J79" s="77">
        <f>J81+J82</f>
        <v>606.04</v>
      </c>
      <c r="K79" s="16"/>
    </row>
    <row r="80" spans="1:11" s="13" customFormat="1" ht="12.75">
      <c r="A80" s="33" t="s">
        <v>120</v>
      </c>
      <c r="B80" s="16"/>
      <c r="C80" s="16" t="s">
        <v>148</v>
      </c>
      <c r="D80" s="16">
        <v>853</v>
      </c>
      <c r="E80" s="16">
        <v>290</v>
      </c>
      <c r="F80" s="77">
        <f>G80</f>
        <v>4631.73</v>
      </c>
      <c r="G80" s="77">
        <v>4631.73</v>
      </c>
      <c r="H80" s="77"/>
      <c r="I80" s="16"/>
      <c r="J80" s="16"/>
      <c r="K80" s="16"/>
    </row>
    <row r="81" spans="1:11" s="13" customFormat="1" ht="12.75">
      <c r="A81" s="33" t="s">
        <v>120</v>
      </c>
      <c r="B81" s="16"/>
      <c r="C81" s="16" t="s">
        <v>153</v>
      </c>
      <c r="D81" s="16">
        <v>853</v>
      </c>
      <c r="E81" s="16">
        <v>290</v>
      </c>
      <c r="F81" s="77">
        <f>J81</f>
        <v>589.24</v>
      </c>
      <c r="G81" s="77"/>
      <c r="H81" s="77"/>
      <c r="I81" s="16"/>
      <c r="J81" s="16">
        <v>589.24</v>
      </c>
      <c r="K81" s="16"/>
    </row>
    <row r="82" spans="1:11" s="13" customFormat="1" ht="12.75">
      <c r="A82" s="33" t="s">
        <v>120</v>
      </c>
      <c r="B82" s="16"/>
      <c r="C82" s="16" t="s">
        <v>163</v>
      </c>
      <c r="D82" s="16">
        <v>853</v>
      </c>
      <c r="E82" s="16">
        <v>290</v>
      </c>
      <c r="F82" s="77">
        <f>J82</f>
        <v>16.8</v>
      </c>
      <c r="G82" s="77"/>
      <c r="H82" s="77"/>
      <c r="I82" s="16"/>
      <c r="J82" s="77">
        <v>16.8</v>
      </c>
      <c r="K82" s="16"/>
    </row>
    <row r="83" spans="1:11" s="13" customFormat="1" ht="12.75">
      <c r="A83" s="33" t="s">
        <v>161</v>
      </c>
      <c r="B83" s="16"/>
      <c r="C83" s="16"/>
      <c r="D83" s="16">
        <v>112</v>
      </c>
      <c r="E83" s="16"/>
      <c r="F83" s="77">
        <f>G83</f>
        <v>18300</v>
      </c>
      <c r="G83" s="77">
        <v>18300</v>
      </c>
      <c r="H83" s="77"/>
      <c r="I83" s="16"/>
      <c r="J83" s="16"/>
      <c r="K83" s="16"/>
    </row>
    <row r="84" spans="1:11" s="13" customFormat="1" ht="12.75">
      <c r="A84" s="33" t="s">
        <v>120</v>
      </c>
      <c r="B84" s="16"/>
      <c r="C84" s="16" t="s">
        <v>148</v>
      </c>
      <c r="D84" s="16">
        <v>112</v>
      </c>
      <c r="E84" s="16">
        <v>290</v>
      </c>
      <c r="F84" s="77">
        <f>G84</f>
        <v>18300</v>
      </c>
      <c r="G84" s="77">
        <v>18300</v>
      </c>
      <c r="H84" s="77"/>
      <c r="I84" s="16"/>
      <c r="J84" s="16"/>
      <c r="K84" s="16"/>
    </row>
    <row r="85" spans="1:11" s="13" customFormat="1" ht="19.5" customHeight="1">
      <c r="A85" s="21" t="s">
        <v>38</v>
      </c>
      <c r="B85" s="28">
        <v>240</v>
      </c>
      <c r="C85" s="16"/>
      <c r="D85" s="16"/>
      <c r="E85" s="16"/>
      <c r="F85" s="16"/>
      <c r="G85" s="16"/>
      <c r="H85" s="16"/>
      <c r="I85" s="16"/>
      <c r="J85" s="16"/>
      <c r="K85" s="16"/>
    </row>
    <row r="86" spans="1:11" s="13" customFormat="1" ht="25.5">
      <c r="A86" s="21" t="s">
        <v>37</v>
      </c>
      <c r="B86" s="28">
        <v>250</v>
      </c>
      <c r="C86" s="16"/>
      <c r="D86" s="16"/>
      <c r="E86" s="16"/>
      <c r="F86" s="16"/>
      <c r="G86" s="16"/>
      <c r="H86" s="16"/>
      <c r="I86" s="16"/>
      <c r="J86" s="16"/>
      <c r="K86" s="16"/>
    </row>
    <row r="87" spans="1:11" s="13" customFormat="1" ht="25.5">
      <c r="A87" s="21" t="s">
        <v>36</v>
      </c>
      <c r="B87" s="28">
        <v>260</v>
      </c>
      <c r="C87" s="28"/>
      <c r="D87" s="28"/>
      <c r="E87" s="28"/>
      <c r="F87" s="87">
        <f>F88</f>
        <v>4782939.329999999</v>
      </c>
      <c r="G87" s="87">
        <f>G88</f>
        <v>3633663.889999999</v>
      </c>
      <c r="H87" s="87">
        <f>H88</f>
        <v>893564</v>
      </c>
      <c r="I87" s="16"/>
      <c r="J87" s="87">
        <f>J88</f>
        <v>255711.44</v>
      </c>
      <c r="K87" s="16"/>
    </row>
    <row r="88" spans="1:11" s="13" customFormat="1" ht="38.25">
      <c r="A88" s="21" t="s">
        <v>133</v>
      </c>
      <c r="B88" s="81"/>
      <c r="C88" s="81"/>
      <c r="D88" s="81">
        <v>244</v>
      </c>
      <c r="E88" s="81"/>
      <c r="F88" s="87">
        <f>F89+F90+F91+F92+F93+F94+F95+F96+F97+F98+F99+F100+F101+F102+F103+F104+F105+F106+F107+F108+F109+F110+F111+F112+F113+F114+F115</f>
        <v>4782939.329999999</v>
      </c>
      <c r="G88" s="87">
        <f>G89+G90+G91+G92+G93+G94+G95+G96+G98+G100+G102+G106+G109+G110+G112</f>
        <v>3633663.889999999</v>
      </c>
      <c r="H88" s="87">
        <f>H97+H103+H104+H105+H107</f>
        <v>893564</v>
      </c>
      <c r="I88" s="16"/>
      <c r="J88" s="87">
        <f>J99+J101+J108+J111+J113+J114+J115</f>
        <v>255711.44</v>
      </c>
      <c r="K88" s="16"/>
    </row>
    <row r="89" spans="1:11" s="13" customFormat="1" ht="12.75">
      <c r="A89" s="21" t="s">
        <v>122</v>
      </c>
      <c r="B89" s="71"/>
      <c r="C89" s="79" t="s">
        <v>148</v>
      </c>
      <c r="D89" s="71">
        <v>244</v>
      </c>
      <c r="E89" s="71">
        <v>221</v>
      </c>
      <c r="F89" s="77">
        <f aca="true" t="shared" si="3" ref="F89:F96">G89</f>
        <v>49736</v>
      </c>
      <c r="G89" s="77">
        <v>49736</v>
      </c>
      <c r="H89" s="16"/>
      <c r="I89" s="16"/>
      <c r="J89" s="16"/>
      <c r="K89" s="16"/>
    </row>
    <row r="90" spans="1:11" s="13" customFormat="1" ht="12.75">
      <c r="A90" s="21" t="s">
        <v>162</v>
      </c>
      <c r="B90" s="85"/>
      <c r="C90" s="79" t="s">
        <v>148</v>
      </c>
      <c r="D90" s="85">
        <v>244</v>
      </c>
      <c r="E90" s="85">
        <v>222</v>
      </c>
      <c r="F90" s="77">
        <f t="shared" si="3"/>
        <v>36386.36</v>
      </c>
      <c r="G90" s="77">
        <v>36386.36</v>
      </c>
      <c r="H90" s="16"/>
      <c r="I90" s="16"/>
      <c r="J90" s="16"/>
      <c r="K90" s="16"/>
    </row>
    <row r="91" spans="1:11" s="13" customFormat="1" ht="12.75">
      <c r="A91" s="21" t="s">
        <v>162</v>
      </c>
      <c r="B91" s="102"/>
      <c r="C91" s="79" t="s">
        <v>151</v>
      </c>
      <c r="D91" s="102">
        <v>244</v>
      </c>
      <c r="E91" s="102">
        <v>222</v>
      </c>
      <c r="F91" s="77">
        <f>G91</f>
        <v>1672.74</v>
      </c>
      <c r="G91" s="77">
        <v>1672.74</v>
      </c>
      <c r="H91" s="16"/>
      <c r="I91" s="16"/>
      <c r="J91" s="16"/>
      <c r="K91" s="16"/>
    </row>
    <row r="92" spans="1:11" s="13" customFormat="1" ht="12.75">
      <c r="A92" s="21" t="s">
        <v>127</v>
      </c>
      <c r="B92" s="71"/>
      <c r="C92" s="79" t="s">
        <v>148</v>
      </c>
      <c r="D92" s="71">
        <v>244</v>
      </c>
      <c r="E92" s="71">
        <v>223</v>
      </c>
      <c r="F92" s="16">
        <f t="shared" si="3"/>
        <v>1717984.09</v>
      </c>
      <c r="G92" s="16">
        <v>1717984.09</v>
      </c>
      <c r="H92" s="16"/>
      <c r="I92" s="16"/>
      <c r="J92" s="16"/>
      <c r="K92" s="16"/>
    </row>
    <row r="93" spans="1:11" s="13" customFormat="1" ht="12.75">
      <c r="A93" s="21" t="s">
        <v>123</v>
      </c>
      <c r="B93" s="71"/>
      <c r="C93" s="79" t="s">
        <v>148</v>
      </c>
      <c r="D93" s="71">
        <v>244</v>
      </c>
      <c r="E93" s="71">
        <v>225</v>
      </c>
      <c r="F93" s="77">
        <f t="shared" si="3"/>
        <v>437606.64</v>
      </c>
      <c r="G93" s="77">
        <v>437606.64</v>
      </c>
      <c r="H93" s="16"/>
      <c r="I93" s="16"/>
      <c r="J93" s="16"/>
      <c r="K93" s="16"/>
    </row>
    <row r="94" spans="1:11" s="13" customFormat="1" ht="12.75">
      <c r="A94" s="21" t="s">
        <v>123</v>
      </c>
      <c r="B94" s="85"/>
      <c r="C94" s="79" t="s">
        <v>151</v>
      </c>
      <c r="D94" s="85">
        <v>244</v>
      </c>
      <c r="E94" s="85">
        <v>225</v>
      </c>
      <c r="F94" s="16">
        <v>72429.82</v>
      </c>
      <c r="G94" s="16">
        <v>72429.82</v>
      </c>
      <c r="H94" s="16"/>
      <c r="I94" s="16"/>
      <c r="J94" s="16"/>
      <c r="K94" s="16"/>
    </row>
    <row r="95" spans="1:11" s="13" customFormat="1" ht="12.75">
      <c r="A95" s="21" t="s">
        <v>124</v>
      </c>
      <c r="B95" s="71"/>
      <c r="C95" s="79" t="s">
        <v>148</v>
      </c>
      <c r="D95" s="71">
        <v>244</v>
      </c>
      <c r="E95" s="71">
        <v>226</v>
      </c>
      <c r="F95" s="77">
        <f t="shared" si="3"/>
        <v>330057.14</v>
      </c>
      <c r="G95" s="77">
        <v>330057.14</v>
      </c>
      <c r="H95" s="16"/>
      <c r="I95" s="16"/>
      <c r="J95" s="16"/>
      <c r="K95" s="16"/>
    </row>
    <row r="96" spans="1:11" s="13" customFormat="1" ht="12.75">
      <c r="A96" s="21" t="s">
        <v>124</v>
      </c>
      <c r="B96" s="71"/>
      <c r="C96" s="79" t="s">
        <v>149</v>
      </c>
      <c r="D96" s="71">
        <v>244</v>
      </c>
      <c r="E96" s="71">
        <v>226</v>
      </c>
      <c r="F96" s="77">
        <f t="shared" si="3"/>
        <v>9259.5</v>
      </c>
      <c r="G96" s="77">
        <v>9259.5</v>
      </c>
      <c r="H96" s="16"/>
      <c r="I96" s="16"/>
      <c r="J96" s="16"/>
      <c r="K96" s="16"/>
    </row>
    <row r="97" spans="1:11" s="13" customFormat="1" ht="12.75">
      <c r="A97" s="21" t="s">
        <v>124</v>
      </c>
      <c r="B97" s="71"/>
      <c r="C97" s="79" t="s">
        <v>156</v>
      </c>
      <c r="D97" s="71">
        <v>244</v>
      </c>
      <c r="E97" s="71">
        <v>226</v>
      </c>
      <c r="F97" s="77">
        <f>H97</f>
        <v>25664</v>
      </c>
      <c r="G97" s="77"/>
      <c r="H97" s="77">
        <v>25664</v>
      </c>
      <c r="I97" s="16"/>
      <c r="J97" s="16"/>
      <c r="K97" s="16"/>
    </row>
    <row r="98" spans="1:11" s="13" customFormat="1" ht="12.75">
      <c r="A98" s="21" t="s">
        <v>124</v>
      </c>
      <c r="B98" s="91"/>
      <c r="C98" s="79" t="s">
        <v>183</v>
      </c>
      <c r="D98" s="91">
        <v>244</v>
      </c>
      <c r="E98" s="91">
        <v>226</v>
      </c>
      <c r="F98" s="77">
        <f>G98</f>
        <v>308026.22</v>
      </c>
      <c r="G98" s="77">
        <v>308026.22</v>
      </c>
      <c r="H98" s="77"/>
      <c r="I98" s="16"/>
      <c r="J98" s="16"/>
      <c r="K98" s="16"/>
    </row>
    <row r="99" spans="1:11" s="13" customFormat="1" ht="12.75">
      <c r="A99" s="21" t="s">
        <v>124</v>
      </c>
      <c r="B99" s="91"/>
      <c r="C99" s="79" t="s">
        <v>184</v>
      </c>
      <c r="D99" s="91">
        <v>244</v>
      </c>
      <c r="E99" s="91">
        <v>226</v>
      </c>
      <c r="F99" s="77">
        <f>J99</f>
        <v>95812.78</v>
      </c>
      <c r="G99" s="77"/>
      <c r="H99" s="77"/>
      <c r="I99" s="16"/>
      <c r="J99" s="16">
        <v>95812.78</v>
      </c>
      <c r="K99" s="16"/>
    </row>
    <row r="100" spans="1:11" s="13" customFormat="1" ht="12.75">
      <c r="A100" s="21" t="s">
        <v>124</v>
      </c>
      <c r="B100" s="104"/>
      <c r="C100" s="79" t="s">
        <v>151</v>
      </c>
      <c r="D100" s="104">
        <v>244</v>
      </c>
      <c r="E100" s="104">
        <v>226</v>
      </c>
      <c r="F100" s="77">
        <f>G100</f>
        <v>5733</v>
      </c>
      <c r="G100" s="77">
        <v>5733</v>
      </c>
      <c r="H100" s="77"/>
      <c r="I100" s="16"/>
      <c r="J100" s="16"/>
      <c r="K100" s="16"/>
    </row>
    <row r="101" spans="1:11" s="13" customFormat="1" ht="12.75">
      <c r="A101" s="21" t="s">
        <v>124</v>
      </c>
      <c r="B101" s="85"/>
      <c r="C101" s="79" t="s">
        <v>155</v>
      </c>
      <c r="D101" s="85">
        <v>244</v>
      </c>
      <c r="E101" s="85">
        <v>226</v>
      </c>
      <c r="F101" s="77">
        <f>J101</f>
        <v>57517.17</v>
      </c>
      <c r="G101" s="77"/>
      <c r="H101" s="77"/>
      <c r="I101" s="16"/>
      <c r="J101" s="16">
        <v>57517.17</v>
      </c>
      <c r="K101" s="16"/>
    </row>
    <row r="102" spans="1:11" s="13" customFormat="1" ht="12.75">
      <c r="A102" s="21" t="s">
        <v>125</v>
      </c>
      <c r="B102" s="101"/>
      <c r="C102" s="79" t="s">
        <v>148</v>
      </c>
      <c r="D102" s="101">
        <v>244</v>
      </c>
      <c r="E102" s="101">
        <v>310</v>
      </c>
      <c r="F102" s="77">
        <f>G102</f>
        <v>213400</v>
      </c>
      <c r="G102" s="77">
        <v>213400</v>
      </c>
      <c r="H102" s="77"/>
      <c r="I102" s="16"/>
      <c r="J102" s="16"/>
      <c r="K102" s="16"/>
    </row>
    <row r="103" spans="1:11" s="13" customFormat="1" ht="12.75">
      <c r="A103" s="21" t="s">
        <v>125</v>
      </c>
      <c r="B103" s="94"/>
      <c r="C103" s="79" t="s">
        <v>187</v>
      </c>
      <c r="D103" s="94">
        <v>244</v>
      </c>
      <c r="E103" s="94">
        <v>310</v>
      </c>
      <c r="F103" s="77">
        <f>H103</f>
        <v>4000</v>
      </c>
      <c r="G103" s="77"/>
      <c r="H103" s="77">
        <v>4000</v>
      </c>
      <c r="I103" s="16"/>
      <c r="J103" s="16"/>
      <c r="K103" s="16"/>
    </row>
    <row r="104" spans="1:11" s="13" customFormat="1" ht="12.75">
      <c r="A104" s="21" t="s">
        <v>125</v>
      </c>
      <c r="B104" s="94"/>
      <c r="C104" s="79" t="s">
        <v>189</v>
      </c>
      <c r="D104" s="94">
        <v>244</v>
      </c>
      <c r="E104" s="94">
        <v>310</v>
      </c>
      <c r="F104" s="77">
        <f>H104</f>
        <v>33400</v>
      </c>
      <c r="G104" s="77"/>
      <c r="H104" s="77">
        <v>33400</v>
      </c>
      <c r="I104" s="16"/>
      <c r="J104" s="16"/>
      <c r="K104" s="16"/>
    </row>
    <row r="105" spans="1:11" s="13" customFormat="1" ht="12.75">
      <c r="A105" s="21" t="s">
        <v>125</v>
      </c>
      <c r="B105" s="99"/>
      <c r="C105" s="79" t="s">
        <v>188</v>
      </c>
      <c r="D105" s="99">
        <v>244</v>
      </c>
      <c r="E105" s="99">
        <v>310</v>
      </c>
      <c r="F105" s="77">
        <f>H105</f>
        <v>300000</v>
      </c>
      <c r="G105" s="77"/>
      <c r="H105" s="77">
        <v>300000</v>
      </c>
      <c r="I105" s="16"/>
      <c r="J105" s="16"/>
      <c r="K105" s="16"/>
    </row>
    <row r="106" spans="1:11" s="13" customFormat="1" ht="12.75">
      <c r="A106" s="21" t="s">
        <v>125</v>
      </c>
      <c r="B106" s="71"/>
      <c r="C106" s="79" t="s">
        <v>150</v>
      </c>
      <c r="D106" s="71">
        <v>244</v>
      </c>
      <c r="E106" s="71">
        <v>310</v>
      </c>
      <c r="F106" s="16">
        <f>G106</f>
        <v>27335.07</v>
      </c>
      <c r="G106" s="16">
        <v>27335.07</v>
      </c>
      <c r="H106" s="16"/>
      <c r="I106" s="16"/>
      <c r="J106" s="16"/>
      <c r="K106" s="16"/>
    </row>
    <row r="107" spans="1:11" s="13" customFormat="1" ht="12.75">
      <c r="A107" s="21" t="s">
        <v>125</v>
      </c>
      <c r="B107" s="85"/>
      <c r="C107" s="79" t="s">
        <v>157</v>
      </c>
      <c r="D107" s="85">
        <v>244</v>
      </c>
      <c r="E107" s="85">
        <v>310</v>
      </c>
      <c r="F107" s="77">
        <f>H107</f>
        <v>530500</v>
      </c>
      <c r="G107" s="16"/>
      <c r="H107" s="77">
        <v>530500</v>
      </c>
      <c r="I107" s="16"/>
      <c r="J107" s="16"/>
      <c r="K107" s="16"/>
    </row>
    <row r="108" spans="1:11" s="13" customFormat="1" ht="12.75">
      <c r="A108" s="21" t="s">
        <v>125</v>
      </c>
      <c r="B108" s="85"/>
      <c r="C108" s="79" t="s">
        <v>154</v>
      </c>
      <c r="D108" s="85">
        <v>244</v>
      </c>
      <c r="E108" s="85">
        <v>310</v>
      </c>
      <c r="F108" s="77">
        <v>4200</v>
      </c>
      <c r="G108" s="77"/>
      <c r="H108" s="77"/>
      <c r="I108" s="77"/>
      <c r="J108" s="77">
        <v>4200</v>
      </c>
      <c r="K108" s="16"/>
    </row>
    <row r="109" spans="1:11" s="13" customFormat="1" ht="15" customHeight="1">
      <c r="A109" s="80" t="s">
        <v>126</v>
      </c>
      <c r="B109" s="71"/>
      <c r="C109" s="79" t="s">
        <v>148</v>
      </c>
      <c r="D109" s="71">
        <v>244</v>
      </c>
      <c r="E109" s="71">
        <v>340</v>
      </c>
      <c r="F109" s="77">
        <f>G109</f>
        <v>422418.53</v>
      </c>
      <c r="G109" s="77">
        <v>422418.53</v>
      </c>
      <c r="H109" s="77"/>
      <c r="I109" s="77"/>
      <c r="J109" s="77"/>
      <c r="K109" s="16"/>
    </row>
    <row r="110" spans="1:11" s="13" customFormat="1" ht="12.75" customHeight="1">
      <c r="A110" s="80" t="s">
        <v>126</v>
      </c>
      <c r="B110" s="71"/>
      <c r="C110" s="16" t="s">
        <v>152</v>
      </c>
      <c r="D110" s="71">
        <v>244</v>
      </c>
      <c r="E110" s="71">
        <v>340</v>
      </c>
      <c r="F110" s="77">
        <f>G110</f>
        <v>1018.5</v>
      </c>
      <c r="G110" s="77">
        <v>1018.5</v>
      </c>
      <c r="H110" s="16"/>
      <c r="I110" s="16"/>
      <c r="J110" s="16"/>
      <c r="K110" s="16"/>
    </row>
    <row r="111" spans="1:11" s="13" customFormat="1" ht="12.75" customHeight="1">
      <c r="A111" s="80" t="s">
        <v>126</v>
      </c>
      <c r="B111" s="71"/>
      <c r="C111" s="16" t="s">
        <v>163</v>
      </c>
      <c r="D111" s="71">
        <v>244</v>
      </c>
      <c r="E111" s="71">
        <v>340</v>
      </c>
      <c r="F111" s="77">
        <f>J111</f>
        <v>51685.56</v>
      </c>
      <c r="G111" s="77"/>
      <c r="H111" s="77"/>
      <c r="I111" s="77"/>
      <c r="J111" s="77">
        <v>51685.56</v>
      </c>
      <c r="K111" s="16"/>
    </row>
    <row r="112" spans="1:11" s="13" customFormat="1" ht="12.75" customHeight="1">
      <c r="A112" s="80" t="s">
        <v>126</v>
      </c>
      <c r="B112" s="98"/>
      <c r="C112" s="79" t="s">
        <v>183</v>
      </c>
      <c r="D112" s="98">
        <v>244</v>
      </c>
      <c r="E112" s="98">
        <v>340</v>
      </c>
      <c r="F112" s="77">
        <v>600.28</v>
      </c>
      <c r="G112" s="77">
        <v>600.28</v>
      </c>
      <c r="H112" s="77"/>
      <c r="I112" s="77"/>
      <c r="J112" s="77"/>
      <c r="K112" s="16"/>
    </row>
    <row r="113" spans="1:11" s="13" customFormat="1" ht="12.75" customHeight="1">
      <c r="A113" s="80" t="s">
        <v>126</v>
      </c>
      <c r="B113" s="98"/>
      <c r="C113" s="79" t="s">
        <v>184</v>
      </c>
      <c r="D113" s="98">
        <v>244</v>
      </c>
      <c r="E113" s="98">
        <v>340</v>
      </c>
      <c r="F113" s="77">
        <f>J113</f>
        <v>37810.5</v>
      </c>
      <c r="G113" s="77"/>
      <c r="H113" s="77"/>
      <c r="I113" s="77"/>
      <c r="J113" s="77">
        <v>37810.5</v>
      </c>
      <c r="K113" s="16"/>
    </row>
    <row r="114" spans="1:11" s="13" customFormat="1" ht="12.75" customHeight="1">
      <c r="A114" s="80" t="s">
        <v>126</v>
      </c>
      <c r="B114" s="85"/>
      <c r="C114" s="16" t="s">
        <v>164</v>
      </c>
      <c r="D114" s="85">
        <v>244</v>
      </c>
      <c r="E114" s="85">
        <v>340</v>
      </c>
      <c r="F114" s="77">
        <f>J114</f>
        <v>90</v>
      </c>
      <c r="G114" s="16"/>
      <c r="H114" s="16"/>
      <c r="I114" s="16"/>
      <c r="J114" s="77">
        <v>90</v>
      </c>
      <c r="K114" s="16"/>
    </row>
    <row r="115" spans="1:11" s="13" customFormat="1" ht="12.75" customHeight="1">
      <c r="A115" s="80" t="s">
        <v>126</v>
      </c>
      <c r="B115" s="85"/>
      <c r="C115" s="16" t="s">
        <v>153</v>
      </c>
      <c r="D115" s="85">
        <v>244</v>
      </c>
      <c r="E115" s="85">
        <v>340</v>
      </c>
      <c r="F115" s="16">
        <f>J115</f>
        <v>8595.43</v>
      </c>
      <c r="G115" s="16"/>
      <c r="H115" s="16"/>
      <c r="I115" s="16"/>
      <c r="J115" s="16">
        <v>8595.43</v>
      </c>
      <c r="K115" s="16"/>
    </row>
    <row r="116" spans="1:11" s="13" customFormat="1" ht="12.75">
      <c r="A116" s="16" t="s">
        <v>35</v>
      </c>
      <c r="B116" s="28">
        <v>300</v>
      </c>
      <c r="C116" s="28" t="s">
        <v>27</v>
      </c>
      <c r="D116" s="28" t="s">
        <v>27</v>
      </c>
      <c r="E116" s="28" t="s">
        <v>27</v>
      </c>
      <c r="F116" s="77">
        <f aca="true" t="shared" si="4" ref="F116:H117">F117</f>
        <v>16632743.34</v>
      </c>
      <c r="G116" s="77">
        <f t="shared" si="4"/>
        <v>15448115.709999999</v>
      </c>
      <c r="H116" s="77">
        <f t="shared" si="4"/>
        <v>921391.15</v>
      </c>
      <c r="I116" s="16"/>
      <c r="J116" s="77">
        <f>J117</f>
        <v>263236.48</v>
      </c>
      <c r="K116" s="16"/>
    </row>
    <row r="117" spans="1:11" s="13" customFormat="1" ht="23.25" customHeight="1">
      <c r="A117" s="21" t="s">
        <v>34</v>
      </c>
      <c r="B117" s="28">
        <v>310</v>
      </c>
      <c r="C117" s="16"/>
      <c r="D117" s="82"/>
      <c r="E117" s="16"/>
      <c r="F117" s="77">
        <f t="shared" si="4"/>
        <v>16632743.34</v>
      </c>
      <c r="G117" s="77">
        <f t="shared" si="4"/>
        <v>15448115.709999999</v>
      </c>
      <c r="H117" s="77">
        <f t="shared" si="4"/>
        <v>921391.15</v>
      </c>
      <c r="I117" s="16"/>
      <c r="J117" s="77">
        <f>J118</f>
        <v>263236.48</v>
      </c>
      <c r="K117" s="16"/>
    </row>
    <row r="118" spans="1:11" s="13" customFormat="1" ht="12.75">
      <c r="A118" s="21" t="s">
        <v>136</v>
      </c>
      <c r="B118" s="83"/>
      <c r="C118" s="16"/>
      <c r="D118" s="83">
        <v>510</v>
      </c>
      <c r="E118" s="16"/>
      <c r="F118" s="77">
        <f>G118+H118+J118</f>
        <v>16632743.34</v>
      </c>
      <c r="G118" s="77">
        <f>G119+G120+G121+G122+G123+G124+G125+G126+G127</f>
        <v>15448115.709999999</v>
      </c>
      <c r="H118" s="77">
        <f>H134+H135+H136+H137+H138+H139+H140+H141</f>
        <v>921391.15</v>
      </c>
      <c r="I118" s="16"/>
      <c r="J118" s="77">
        <f>J128+J129+J130+J131+J132+J133</f>
        <v>263236.48</v>
      </c>
      <c r="K118" s="16"/>
    </row>
    <row r="119" spans="1:11" s="13" customFormat="1" ht="38.25">
      <c r="A119" s="21" t="s">
        <v>169</v>
      </c>
      <c r="B119" s="83"/>
      <c r="C119" s="16" t="s">
        <v>148</v>
      </c>
      <c r="D119" s="83">
        <v>510</v>
      </c>
      <c r="E119" s="16"/>
      <c r="F119" s="16">
        <f aca="true" t="shared" si="5" ref="F119:F127">G119</f>
        <v>14043526.11</v>
      </c>
      <c r="G119" s="16">
        <v>14043526.11</v>
      </c>
      <c r="H119" s="16"/>
      <c r="I119" s="16"/>
      <c r="J119" s="16"/>
      <c r="K119" s="16"/>
    </row>
    <row r="120" spans="1:11" s="13" customFormat="1" ht="38.25">
      <c r="A120" s="21" t="s">
        <v>182</v>
      </c>
      <c r="B120" s="100"/>
      <c r="C120" s="16" t="s">
        <v>190</v>
      </c>
      <c r="D120" s="100">
        <v>510</v>
      </c>
      <c r="E120" s="16"/>
      <c r="F120" s="16">
        <f>G120</f>
        <v>846753.25</v>
      </c>
      <c r="G120" s="16">
        <v>846753.25</v>
      </c>
      <c r="H120" s="16"/>
      <c r="I120" s="16"/>
      <c r="J120" s="16"/>
      <c r="K120" s="16"/>
    </row>
    <row r="121" spans="1:11" s="13" customFormat="1" ht="38.25">
      <c r="A121" s="21" t="s">
        <v>169</v>
      </c>
      <c r="B121" s="102"/>
      <c r="C121" s="16" t="s">
        <v>191</v>
      </c>
      <c r="D121" s="102">
        <v>510</v>
      </c>
      <c r="E121" s="16"/>
      <c r="F121" s="77">
        <v>0</v>
      </c>
      <c r="G121" s="77">
        <v>0</v>
      </c>
      <c r="H121" s="16"/>
      <c r="I121" s="16"/>
      <c r="J121" s="16"/>
      <c r="K121" s="16"/>
    </row>
    <row r="122" spans="1:11" s="13" customFormat="1" ht="38.25">
      <c r="A122" s="21" t="s">
        <v>169</v>
      </c>
      <c r="B122" s="105"/>
      <c r="C122" s="16" t="s">
        <v>192</v>
      </c>
      <c r="D122" s="105">
        <v>510</v>
      </c>
      <c r="E122" s="16"/>
      <c r="F122" s="16">
        <f>G122</f>
        <v>94083.69</v>
      </c>
      <c r="G122" s="16">
        <v>94083.69</v>
      </c>
      <c r="H122" s="16"/>
      <c r="I122" s="16"/>
      <c r="J122" s="16"/>
      <c r="K122" s="16"/>
    </row>
    <row r="123" spans="1:11" s="13" customFormat="1" ht="38.25">
      <c r="A123" s="21" t="s">
        <v>169</v>
      </c>
      <c r="B123" s="83"/>
      <c r="C123" s="16" t="s">
        <v>149</v>
      </c>
      <c r="D123" s="83">
        <v>510</v>
      </c>
      <c r="E123" s="16"/>
      <c r="F123" s="77">
        <f t="shared" si="5"/>
        <v>9259.5</v>
      </c>
      <c r="G123" s="77">
        <v>9259.5</v>
      </c>
      <c r="H123" s="16"/>
      <c r="I123" s="16"/>
      <c r="J123" s="16"/>
      <c r="K123" s="16"/>
    </row>
    <row r="124" spans="1:11" s="13" customFormat="1" ht="38.25">
      <c r="A124" s="21" t="s">
        <v>182</v>
      </c>
      <c r="B124" s="91"/>
      <c r="C124" s="16" t="s">
        <v>183</v>
      </c>
      <c r="D124" s="91">
        <v>510</v>
      </c>
      <c r="E124" s="16"/>
      <c r="F124" s="77">
        <f t="shared" si="5"/>
        <v>308626.5</v>
      </c>
      <c r="G124" s="77">
        <v>308626.5</v>
      </c>
      <c r="H124" s="16"/>
      <c r="I124" s="16"/>
      <c r="J124" s="16"/>
      <c r="K124" s="16"/>
    </row>
    <row r="125" spans="1:11" s="13" customFormat="1" ht="38.25">
      <c r="A125" s="21" t="s">
        <v>175</v>
      </c>
      <c r="B125" s="83"/>
      <c r="C125" s="16" t="s">
        <v>150</v>
      </c>
      <c r="D125" s="83">
        <v>510</v>
      </c>
      <c r="E125" s="16"/>
      <c r="F125" s="77">
        <f t="shared" si="5"/>
        <v>27335.07</v>
      </c>
      <c r="G125" s="77">
        <v>27335.07</v>
      </c>
      <c r="H125" s="16"/>
      <c r="I125" s="16"/>
      <c r="J125" s="16"/>
      <c r="K125" s="16"/>
    </row>
    <row r="126" spans="1:11" s="13" customFormat="1" ht="38.25">
      <c r="A126" s="21" t="s">
        <v>175</v>
      </c>
      <c r="B126" s="83"/>
      <c r="C126" s="16" t="s">
        <v>151</v>
      </c>
      <c r="D126" s="83">
        <v>510</v>
      </c>
      <c r="E126" s="16"/>
      <c r="F126" s="16">
        <f t="shared" si="5"/>
        <v>117513.09</v>
      </c>
      <c r="G126" s="16">
        <v>117513.09</v>
      </c>
      <c r="H126" s="16"/>
      <c r="I126" s="16"/>
      <c r="J126" s="16"/>
      <c r="K126" s="16"/>
    </row>
    <row r="127" spans="1:11" s="13" customFormat="1" ht="38.25">
      <c r="A127" s="21" t="s">
        <v>175</v>
      </c>
      <c r="B127" s="83"/>
      <c r="C127" s="16" t="s">
        <v>152</v>
      </c>
      <c r="D127" s="83">
        <v>510</v>
      </c>
      <c r="E127" s="16"/>
      <c r="F127" s="77">
        <f t="shared" si="5"/>
        <v>1018.5</v>
      </c>
      <c r="G127" s="77">
        <v>1018.5</v>
      </c>
      <c r="H127" s="16"/>
      <c r="I127" s="16"/>
      <c r="J127" s="16"/>
      <c r="K127" s="16"/>
    </row>
    <row r="128" spans="1:11" s="13" customFormat="1" ht="25.5">
      <c r="A128" s="21" t="s">
        <v>185</v>
      </c>
      <c r="B128" s="91"/>
      <c r="C128" s="16" t="s">
        <v>184</v>
      </c>
      <c r="D128" s="91">
        <v>510</v>
      </c>
      <c r="E128" s="16"/>
      <c r="F128" s="77">
        <f aca="true" t="shared" si="6" ref="F128:F133">J128</f>
        <v>133623.28</v>
      </c>
      <c r="G128" s="77"/>
      <c r="H128" s="16"/>
      <c r="I128" s="16"/>
      <c r="J128" s="16">
        <v>133623.28</v>
      </c>
      <c r="K128" s="16"/>
    </row>
    <row r="129" spans="1:11" s="13" customFormat="1" ht="25.5">
      <c r="A129" s="21" t="s">
        <v>170</v>
      </c>
      <c r="B129" s="83"/>
      <c r="C129" s="16" t="s">
        <v>164</v>
      </c>
      <c r="D129" s="83">
        <v>510</v>
      </c>
      <c r="E129" s="16"/>
      <c r="F129" s="77">
        <f t="shared" si="6"/>
        <v>90</v>
      </c>
      <c r="G129" s="77"/>
      <c r="H129" s="75"/>
      <c r="I129" s="16"/>
      <c r="J129" s="77">
        <v>90</v>
      </c>
      <c r="K129" s="16"/>
    </row>
    <row r="130" spans="1:11" s="13" customFormat="1" ht="25.5">
      <c r="A130" s="21" t="s">
        <v>170</v>
      </c>
      <c r="B130" s="83"/>
      <c r="C130" s="16" t="s">
        <v>153</v>
      </c>
      <c r="D130" s="83">
        <v>510</v>
      </c>
      <c r="E130" s="16"/>
      <c r="F130" s="16">
        <f t="shared" si="6"/>
        <v>13595.43</v>
      </c>
      <c r="G130" s="77"/>
      <c r="H130" s="77"/>
      <c r="I130" s="16"/>
      <c r="J130" s="16">
        <v>13595.43</v>
      </c>
      <c r="K130" s="16"/>
    </row>
    <row r="131" spans="1:11" s="13" customFormat="1" ht="25.5">
      <c r="A131" s="21" t="s">
        <v>170</v>
      </c>
      <c r="B131" s="85"/>
      <c r="C131" s="16" t="s">
        <v>155</v>
      </c>
      <c r="D131" s="85"/>
      <c r="E131" s="16"/>
      <c r="F131" s="77">
        <f t="shared" si="6"/>
        <v>57517.17</v>
      </c>
      <c r="G131" s="77"/>
      <c r="H131" s="77"/>
      <c r="I131" s="16"/>
      <c r="J131" s="16">
        <v>57517.17</v>
      </c>
      <c r="K131" s="16"/>
    </row>
    <row r="132" spans="1:11" s="13" customFormat="1" ht="25.5">
      <c r="A132" s="21" t="s">
        <v>176</v>
      </c>
      <c r="B132" s="83"/>
      <c r="C132" s="16" t="s">
        <v>163</v>
      </c>
      <c r="D132" s="83">
        <v>510</v>
      </c>
      <c r="E132" s="16"/>
      <c r="F132" s="77">
        <f t="shared" si="6"/>
        <v>54210.6</v>
      </c>
      <c r="G132" s="77"/>
      <c r="H132" s="77"/>
      <c r="I132" s="16"/>
      <c r="J132" s="77">
        <v>54210.6</v>
      </c>
      <c r="K132" s="16"/>
    </row>
    <row r="133" spans="1:11" s="13" customFormat="1" ht="25.5">
      <c r="A133" s="21" t="s">
        <v>179</v>
      </c>
      <c r="B133" s="83"/>
      <c r="C133" s="16" t="s">
        <v>154</v>
      </c>
      <c r="D133" s="83">
        <v>510</v>
      </c>
      <c r="E133" s="16"/>
      <c r="F133" s="77">
        <f t="shared" si="6"/>
        <v>4200</v>
      </c>
      <c r="G133" s="77"/>
      <c r="H133" s="16"/>
      <c r="I133" s="16"/>
      <c r="J133" s="77">
        <v>4200</v>
      </c>
      <c r="K133" s="16"/>
    </row>
    <row r="134" spans="1:11" s="13" customFormat="1" ht="37.5" customHeight="1">
      <c r="A134" s="21" t="s">
        <v>177</v>
      </c>
      <c r="B134" s="85"/>
      <c r="C134" s="16" t="s">
        <v>116</v>
      </c>
      <c r="D134" s="85">
        <v>510</v>
      </c>
      <c r="E134" s="16"/>
      <c r="F134" s="77">
        <f aca="true" t="shared" si="7" ref="F134:F141">H134</f>
        <v>27827.12</v>
      </c>
      <c r="G134" s="77"/>
      <c r="H134" s="75">
        <v>27827.12</v>
      </c>
      <c r="I134" s="16"/>
      <c r="J134" s="77"/>
      <c r="K134" s="16"/>
    </row>
    <row r="135" spans="1:11" s="13" customFormat="1" ht="28.5" customHeight="1">
      <c r="A135" s="21" t="s">
        <v>172</v>
      </c>
      <c r="B135" s="85"/>
      <c r="C135" s="16" t="s">
        <v>156</v>
      </c>
      <c r="D135" s="85">
        <v>510</v>
      </c>
      <c r="E135" s="16"/>
      <c r="F135" s="77">
        <f t="shared" si="7"/>
        <v>25664</v>
      </c>
      <c r="G135" s="77"/>
      <c r="H135" s="77">
        <v>25664</v>
      </c>
      <c r="I135" s="16"/>
      <c r="J135" s="77"/>
      <c r="K135" s="16"/>
    </row>
    <row r="136" spans="1:11" s="13" customFormat="1" ht="28.5" customHeight="1">
      <c r="A136" s="21" t="s">
        <v>186</v>
      </c>
      <c r="B136" s="94"/>
      <c r="C136" s="16" t="s">
        <v>187</v>
      </c>
      <c r="D136" s="94">
        <v>510</v>
      </c>
      <c r="E136" s="16"/>
      <c r="F136" s="77">
        <f t="shared" si="7"/>
        <v>4000</v>
      </c>
      <c r="G136" s="77"/>
      <c r="H136" s="77">
        <v>4000</v>
      </c>
      <c r="I136" s="16"/>
      <c r="J136" s="77"/>
      <c r="K136" s="16"/>
    </row>
    <row r="137" spans="1:11" s="13" customFormat="1" ht="28.5" customHeight="1">
      <c r="A137" s="21" t="s">
        <v>186</v>
      </c>
      <c r="B137" s="94"/>
      <c r="C137" s="16" t="s">
        <v>189</v>
      </c>
      <c r="D137" s="94">
        <v>510</v>
      </c>
      <c r="E137" s="16"/>
      <c r="F137" s="77">
        <f t="shared" si="7"/>
        <v>33400</v>
      </c>
      <c r="G137" s="77"/>
      <c r="H137" s="77">
        <v>33400</v>
      </c>
      <c r="I137" s="16"/>
      <c r="J137" s="77"/>
      <c r="K137" s="16"/>
    </row>
    <row r="138" spans="1:11" s="13" customFormat="1" ht="28.5" customHeight="1">
      <c r="A138" s="21" t="s">
        <v>186</v>
      </c>
      <c r="B138" s="99"/>
      <c r="C138" s="16" t="s">
        <v>188</v>
      </c>
      <c r="D138" s="99">
        <v>510</v>
      </c>
      <c r="E138" s="16"/>
      <c r="F138" s="77">
        <f t="shared" si="7"/>
        <v>300000</v>
      </c>
      <c r="G138" s="77"/>
      <c r="H138" s="77">
        <v>300000</v>
      </c>
      <c r="I138" s="16"/>
      <c r="J138" s="77"/>
      <c r="K138" s="16"/>
    </row>
    <row r="139" spans="1:11" s="13" customFormat="1" ht="25.5">
      <c r="A139" s="21" t="s">
        <v>173</v>
      </c>
      <c r="B139" s="85"/>
      <c r="C139" s="16" t="s">
        <v>157</v>
      </c>
      <c r="D139" s="85">
        <v>510</v>
      </c>
      <c r="E139" s="16"/>
      <c r="F139" s="77">
        <f t="shared" si="7"/>
        <v>530500</v>
      </c>
      <c r="G139" s="77"/>
      <c r="H139" s="77">
        <v>530500</v>
      </c>
      <c r="I139" s="16"/>
      <c r="J139" s="77"/>
      <c r="K139" s="16"/>
    </row>
    <row r="140" spans="1:11" s="13" customFormat="1" ht="25.5">
      <c r="A140" s="21" t="s">
        <v>178</v>
      </c>
      <c r="B140" s="85"/>
      <c r="C140" s="75" t="s">
        <v>158</v>
      </c>
      <c r="D140" s="85">
        <v>510</v>
      </c>
      <c r="E140" s="16"/>
      <c r="F140" s="77">
        <f t="shared" si="7"/>
        <v>0.01</v>
      </c>
      <c r="G140" s="77"/>
      <c r="H140" s="16">
        <v>0.01</v>
      </c>
      <c r="I140" s="16"/>
      <c r="J140" s="77"/>
      <c r="K140" s="16"/>
    </row>
    <row r="141" spans="1:11" s="13" customFormat="1" ht="25.5">
      <c r="A141" s="21" t="s">
        <v>178</v>
      </c>
      <c r="B141" s="85"/>
      <c r="C141" s="75" t="s">
        <v>159</v>
      </c>
      <c r="D141" s="85">
        <v>510</v>
      </c>
      <c r="E141" s="16"/>
      <c r="F141" s="77">
        <f t="shared" si="7"/>
        <v>0.02</v>
      </c>
      <c r="G141" s="77"/>
      <c r="H141" s="16">
        <v>0.02</v>
      </c>
      <c r="I141" s="16"/>
      <c r="J141" s="77"/>
      <c r="K141" s="16"/>
    </row>
    <row r="142" spans="1:11" s="13" customFormat="1" ht="12.75">
      <c r="A142" s="21" t="s">
        <v>33</v>
      </c>
      <c r="B142" s="28">
        <v>320</v>
      </c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1:11" s="13" customFormat="1" ht="12.75">
      <c r="A143" s="16" t="s">
        <v>32</v>
      </c>
      <c r="B143" s="28">
        <v>400</v>
      </c>
      <c r="C143" s="16"/>
      <c r="D143" s="16"/>
      <c r="E143" s="16"/>
      <c r="F143" s="77">
        <f>G143+H143+J143</f>
        <v>16632743.34</v>
      </c>
      <c r="G143" s="77">
        <f>G145</f>
        <v>15448115.709999999</v>
      </c>
      <c r="H143" s="77">
        <f>H145</f>
        <v>921391.15</v>
      </c>
      <c r="I143" s="16"/>
      <c r="J143" s="77">
        <f>J145</f>
        <v>263236.48</v>
      </c>
      <c r="K143" s="16"/>
    </row>
    <row r="144" spans="1:11" s="13" customFormat="1" ht="23.25" customHeight="1">
      <c r="A144" s="21" t="s">
        <v>31</v>
      </c>
      <c r="B144" s="28">
        <v>410</v>
      </c>
      <c r="C144" s="16"/>
      <c r="D144" s="82"/>
      <c r="E144" s="16"/>
      <c r="F144" s="77">
        <f>G144+H144+J144</f>
        <v>16632743.34</v>
      </c>
      <c r="G144" s="77">
        <f>G145</f>
        <v>15448115.709999999</v>
      </c>
      <c r="H144" s="77">
        <f>H145</f>
        <v>921391.15</v>
      </c>
      <c r="I144" s="16"/>
      <c r="J144" s="77">
        <f>J145</f>
        <v>263236.48</v>
      </c>
      <c r="K144" s="16"/>
    </row>
    <row r="145" spans="1:11" s="13" customFormat="1" ht="12.75">
      <c r="A145" s="21" t="s">
        <v>137</v>
      </c>
      <c r="B145" s="83"/>
      <c r="C145" s="16"/>
      <c r="D145" s="83">
        <v>610</v>
      </c>
      <c r="E145" s="16"/>
      <c r="F145" s="77">
        <f>G145+H145+J145</f>
        <v>16632743.34</v>
      </c>
      <c r="G145" s="77">
        <f>G146+G147+G148+G149+G150+G151+G152+G153+G154</f>
        <v>15448115.709999999</v>
      </c>
      <c r="H145" s="77">
        <f>H161+H162+H163+H164+H165+H166+H167+H168</f>
        <v>921391.15</v>
      </c>
      <c r="I145" s="16"/>
      <c r="J145" s="77">
        <f>J155+J156+J157+J158+J159+J160</f>
        <v>263236.48</v>
      </c>
      <c r="K145" s="16"/>
    </row>
    <row r="146" spans="1:11" s="13" customFormat="1" ht="38.25">
      <c r="A146" s="21" t="s">
        <v>169</v>
      </c>
      <c r="B146" s="83"/>
      <c r="C146" s="16" t="s">
        <v>148</v>
      </c>
      <c r="D146" s="83">
        <v>610</v>
      </c>
      <c r="E146" s="16"/>
      <c r="F146" s="16">
        <f aca="true" t="shared" si="8" ref="F146:F154">G146</f>
        <v>14043526.11</v>
      </c>
      <c r="G146" s="16">
        <v>14043526.11</v>
      </c>
      <c r="H146" s="16"/>
      <c r="I146" s="16"/>
      <c r="J146" s="16"/>
      <c r="K146" s="16"/>
    </row>
    <row r="147" spans="1:11" s="13" customFormat="1" ht="40.5" customHeight="1">
      <c r="A147" s="21" t="s">
        <v>182</v>
      </c>
      <c r="B147" s="100"/>
      <c r="C147" s="16" t="s">
        <v>190</v>
      </c>
      <c r="D147" s="100">
        <v>510</v>
      </c>
      <c r="E147" s="16"/>
      <c r="F147" s="16">
        <f>G147</f>
        <v>846753.25</v>
      </c>
      <c r="G147" s="16">
        <v>846753.25</v>
      </c>
      <c r="H147" s="16"/>
      <c r="I147" s="16"/>
      <c r="J147" s="16"/>
      <c r="K147" s="16"/>
    </row>
    <row r="148" spans="1:11" s="13" customFormat="1" ht="40.5" customHeight="1">
      <c r="A148" s="21" t="s">
        <v>169</v>
      </c>
      <c r="B148" s="102"/>
      <c r="C148" s="16" t="s">
        <v>191</v>
      </c>
      <c r="D148" s="102">
        <v>510</v>
      </c>
      <c r="E148" s="16"/>
      <c r="F148" s="77">
        <v>0</v>
      </c>
      <c r="G148" s="77">
        <v>0</v>
      </c>
      <c r="H148" s="16"/>
      <c r="I148" s="16"/>
      <c r="J148" s="16"/>
      <c r="K148" s="16"/>
    </row>
    <row r="149" spans="1:11" s="13" customFormat="1" ht="40.5" customHeight="1">
      <c r="A149" s="21" t="s">
        <v>169</v>
      </c>
      <c r="B149" s="105"/>
      <c r="C149" s="16" t="s">
        <v>192</v>
      </c>
      <c r="D149" s="105">
        <v>510</v>
      </c>
      <c r="E149" s="16"/>
      <c r="F149" s="16">
        <f>G149</f>
        <v>94083.69</v>
      </c>
      <c r="G149" s="16">
        <v>94083.69</v>
      </c>
      <c r="H149" s="16"/>
      <c r="I149" s="16"/>
      <c r="J149" s="16"/>
      <c r="K149" s="16"/>
    </row>
    <row r="150" spans="1:11" s="13" customFormat="1" ht="38.25">
      <c r="A150" s="21" t="s">
        <v>169</v>
      </c>
      <c r="B150" s="83"/>
      <c r="C150" s="16" t="s">
        <v>149</v>
      </c>
      <c r="D150" s="83">
        <v>610</v>
      </c>
      <c r="E150" s="16"/>
      <c r="F150" s="77">
        <f>G150</f>
        <v>9259.5</v>
      </c>
      <c r="G150" s="77">
        <v>9259.5</v>
      </c>
      <c r="H150" s="16"/>
      <c r="I150" s="16"/>
      <c r="J150" s="16"/>
      <c r="K150" s="16"/>
    </row>
    <row r="151" spans="1:11" s="13" customFormat="1" ht="38.25">
      <c r="A151" s="21" t="s">
        <v>182</v>
      </c>
      <c r="B151" s="91"/>
      <c r="C151" s="16" t="s">
        <v>183</v>
      </c>
      <c r="D151" s="91">
        <v>610</v>
      </c>
      <c r="E151" s="16"/>
      <c r="F151" s="77">
        <f t="shared" si="8"/>
        <v>308626.5</v>
      </c>
      <c r="G151" s="77">
        <v>308626.5</v>
      </c>
      <c r="H151" s="16"/>
      <c r="I151" s="16"/>
      <c r="J151" s="16"/>
      <c r="K151" s="16"/>
    </row>
    <row r="152" spans="1:11" s="13" customFormat="1" ht="38.25">
      <c r="A152" s="21" t="s">
        <v>175</v>
      </c>
      <c r="B152" s="83"/>
      <c r="C152" s="16" t="s">
        <v>150</v>
      </c>
      <c r="D152" s="83">
        <v>610</v>
      </c>
      <c r="E152" s="16"/>
      <c r="F152" s="77">
        <f t="shared" si="8"/>
        <v>27335.07</v>
      </c>
      <c r="G152" s="77">
        <v>27335.07</v>
      </c>
      <c r="H152" s="16"/>
      <c r="I152" s="16"/>
      <c r="J152" s="16"/>
      <c r="K152" s="16"/>
    </row>
    <row r="153" spans="1:11" s="13" customFormat="1" ht="38.25">
      <c r="A153" s="21" t="s">
        <v>175</v>
      </c>
      <c r="B153" s="83"/>
      <c r="C153" s="16" t="s">
        <v>151</v>
      </c>
      <c r="D153" s="83">
        <v>610</v>
      </c>
      <c r="E153" s="16"/>
      <c r="F153" s="16">
        <f t="shared" si="8"/>
        <v>117513.09</v>
      </c>
      <c r="G153" s="16">
        <v>117513.09</v>
      </c>
      <c r="H153" s="16"/>
      <c r="I153" s="16"/>
      <c r="J153" s="16"/>
      <c r="K153" s="16"/>
    </row>
    <row r="154" spans="1:11" s="13" customFormat="1" ht="38.25">
      <c r="A154" s="21" t="s">
        <v>175</v>
      </c>
      <c r="B154" s="83"/>
      <c r="C154" s="16" t="s">
        <v>152</v>
      </c>
      <c r="D154" s="83">
        <v>610</v>
      </c>
      <c r="E154" s="16"/>
      <c r="F154" s="77">
        <f t="shared" si="8"/>
        <v>1018.5</v>
      </c>
      <c r="G154" s="77">
        <v>1018.5</v>
      </c>
      <c r="H154" s="16"/>
      <c r="I154" s="16"/>
      <c r="J154" s="16"/>
      <c r="K154" s="16"/>
    </row>
    <row r="155" spans="1:11" s="13" customFormat="1" ht="25.5">
      <c r="A155" s="21" t="s">
        <v>176</v>
      </c>
      <c r="B155" s="91"/>
      <c r="C155" s="16" t="s">
        <v>184</v>
      </c>
      <c r="D155" s="91">
        <v>610</v>
      </c>
      <c r="E155" s="16"/>
      <c r="F155" s="77">
        <f aca="true" t="shared" si="9" ref="F155:F160">J155</f>
        <v>133623.28</v>
      </c>
      <c r="G155" s="77"/>
      <c r="H155" s="16"/>
      <c r="I155" s="16"/>
      <c r="J155" s="16">
        <v>133623.28</v>
      </c>
      <c r="K155" s="16"/>
    </row>
    <row r="156" spans="1:11" s="13" customFormat="1" ht="25.5">
      <c r="A156" s="21" t="s">
        <v>170</v>
      </c>
      <c r="B156" s="83"/>
      <c r="C156" s="16" t="s">
        <v>164</v>
      </c>
      <c r="D156" s="83">
        <v>610</v>
      </c>
      <c r="E156" s="16"/>
      <c r="F156" s="77">
        <f t="shared" si="9"/>
        <v>90</v>
      </c>
      <c r="G156" s="77"/>
      <c r="H156" s="75"/>
      <c r="I156" s="16"/>
      <c r="J156" s="77">
        <v>90</v>
      </c>
      <c r="K156" s="16"/>
    </row>
    <row r="157" spans="1:11" s="13" customFormat="1" ht="25.5">
      <c r="A157" s="21" t="s">
        <v>170</v>
      </c>
      <c r="B157" s="83"/>
      <c r="C157" s="16" t="s">
        <v>153</v>
      </c>
      <c r="D157" s="83">
        <v>610</v>
      </c>
      <c r="E157" s="16"/>
      <c r="F157" s="16">
        <f t="shared" si="9"/>
        <v>13595.43</v>
      </c>
      <c r="G157" s="77"/>
      <c r="H157" s="77"/>
      <c r="I157" s="16"/>
      <c r="J157" s="16">
        <v>13595.43</v>
      </c>
      <c r="K157" s="16"/>
    </row>
    <row r="158" spans="1:11" s="13" customFormat="1" ht="25.5">
      <c r="A158" s="21" t="s">
        <v>170</v>
      </c>
      <c r="B158" s="83"/>
      <c r="C158" s="16" t="s">
        <v>155</v>
      </c>
      <c r="D158" s="83">
        <v>610</v>
      </c>
      <c r="E158" s="16"/>
      <c r="F158" s="77">
        <f t="shared" si="9"/>
        <v>57517.17</v>
      </c>
      <c r="G158" s="77"/>
      <c r="H158" s="77"/>
      <c r="I158" s="16"/>
      <c r="J158" s="16">
        <v>57517.17</v>
      </c>
      <c r="K158" s="16"/>
    </row>
    <row r="159" spans="1:11" s="13" customFormat="1" ht="25.5">
      <c r="A159" s="21" t="s">
        <v>176</v>
      </c>
      <c r="B159" s="83"/>
      <c r="C159" s="16" t="s">
        <v>163</v>
      </c>
      <c r="D159" s="83">
        <v>610</v>
      </c>
      <c r="E159" s="16"/>
      <c r="F159" s="77">
        <f t="shared" si="9"/>
        <v>54210.6</v>
      </c>
      <c r="G159" s="77"/>
      <c r="H159" s="77"/>
      <c r="I159" s="16"/>
      <c r="J159" s="77">
        <v>54210.6</v>
      </c>
      <c r="K159" s="16"/>
    </row>
    <row r="160" spans="1:11" s="13" customFormat="1" ht="25.5">
      <c r="A160" s="21" t="s">
        <v>179</v>
      </c>
      <c r="B160" s="85"/>
      <c r="C160" s="16" t="s">
        <v>154</v>
      </c>
      <c r="D160" s="85">
        <v>610</v>
      </c>
      <c r="E160" s="16"/>
      <c r="F160" s="77">
        <f t="shared" si="9"/>
        <v>4200</v>
      </c>
      <c r="G160" s="77"/>
      <c r="H160" s="16"/>
      <c r="I160" s="16"/>
      <c r="J160" s="77">
        <v>4200</v>
      </c>
      <c r="K160" s="16"/>
    </row>
    <row r="161" spans="1:11" s="13" customFormat="1" ht="38.25">
      <c r="A161" s="21" t="s">
        <v>177</v>
      </c>
      <c r="B161" s="85"/>
      <c r="C161" s="16" t="s">
        <v>116</v>
      </c>
      <c r="D161" s="85">
        <v>610</v>
      </c>
      <c r="E161" s="16"/>
      <c r="F161" s="77">
        <f aca="true" t="shared" si="10" ref="F161:F168">H161</f>
        <v>27827.12</v>
      </c>
      <c r="G161" s="77"/>
      <c r="H161" s="16">
        <v>27827.12</v>
      </c>
      <c r="I161" s="16"/>
      <c r="J161" s="77"/>
      <c r="K161" s="16"/>
    </row>
    <row r="162" spans="1:11" s="13" customFormat="1" ht="25.5" customHeight="1">
      <c r="A162" s="21" t="s">
        <v>172</v>
      </c>
      <c r="B162" s="85"/>
      <c r="C162" s="16" t="s">
        <v>156</v>
      </c>
      <c r="D162" s="85">
        <v>610</v>
      </c>
      <c r="E162" s="16"/>
      <c r="F162" s="77">
        <f t="shared" si="10"/>
        <v>25664</v>
      </c>
      <c r="G162" s="77"/>
      <c r="H162" s="77">
        <v>25664</v>
      </c>
      <c r="I162" s="16"/>
      <c r="J162" s="77"/>
      <c r="K162" s="16"/>
    </row>
    <row r="163" spans="1:11" s="13" customFormat="1" ht="25.5">
      <c r="A163" s="21" t="s">
        <v>186</v>
      </c>
      <c r="B163" s="94"/>
      <c r="C163" s="16" t="s">
        <v>187</v>
      </c>
      <c r="D163" s="94">
        <v>610</v>
      </c>
      <c r="E163" s="16"/>
      <c r="F163" s="77">
        <f t="shared" si="10"/>
        <v>4000</v>
      </c>
      <c r="G163" s="77"/>
      <c r="H163" s="77">
        <v>4000</v>
      </c>
      <c r="I163" s="16"/>
      <c r="J163" s="77"/>
      <c r="K163" s="16"/>
    </row>
    <row r="164" spans="1:11" s="13" customFormat="1" ht="25.5">
      <c r="A164" s="21" t="s">
        <v>186</v>
      </c>
      <c r="B164" s="94"/>
      <c r="C164" s="16" t="s">
        <v>189</v>
      </c>
      <c r="D164" s="94">
        <v>610</v>
      </c>
      <c r="E164" s="16"/>
      <c r="F164" s="77">
        <f t="shared" si="10"/>
        <v>33400</v>
      </c>
      <c r="G164" s="77"/>
      <c r="H164" s="77">
        <v>33400</v>
      </c>
      <c r="I164" s="16"/>
      <c r="J164" s="77"/>
      <c r="K164" s="16"/>
    </row>
    <row r="165" spans="1:11" s="13" customFormat="1" ht="25.5">
      <c r="A165" s="21" t="s">
        <v>186</v>
      </c>
      <c r="B165" s="99"/>
      <c r="C165" s="16" t="s">
        <v>188</v>
      </c>
      <c r="D165" s="99">
        <v>610</v>
      </c>
      <c r="E165" s="16"/>
      <c r="F165" s="77">
        <f t="shared" si="10"/>
        <v>300000</v>
      </c>
      <c r="G165" s="77"/>
      <c r="H165" s="77">
        <v>300000</v>
      </c>
      <c r="I165" s="16"/>
      <c r="J165" s="77"/>
      <c r="K165" s="16"/>
    </row>
    <row r="166" spans="1:11" s="13" customFormat="1" ht="25.5">
      <c r="A166" s="21" t="s">
        <v>173</v>
      </c>
      <c r="B166" s="85"/>
      <c r="C166" s="16" t="s">
        <v>157</v>
      </c>
      <c r="D166" s="85">
        <v>610</v>
      </c>
      <c r="E166" s="16"/>
      <c r="F166" s="77">
        <f t="shared" si="10"/>
        <v>530500</v>
      </c>
      <c r="G166" s="77"/>
      <c r="H166" s="77">
        <v>530500</v>
      </c>
      <c r="I166" s="16"/>
      <c r="J166" s="77"/>
      <c r="K166" s="16"/>
    </row>
    <row r="167" spans="1:11" s="13" customFormat="1" ht="25.5">
      <c r="A167" s="21" t="s">
        <v>178</v>
      </c>
      <c r="B167" s="85"/>
      <c r="C167" s="75" t="s">
        <v>158</v>
      </c>
      <c r="D167" s="85">
        <v>610</v>
      </c>
      <c r="E167" s="16"/>
      <c r="F167" s="77">
        <f t="shared" si="10"/>
        <v>0.01</v>
      </c>
      <c r="G167" s="77"/>
      <c r="H167" s="16">
        <v>0.01</v>
      </c>
      <c r="I167" s="16"/>
      <c r="J167" s="77"/>
      <c r="K167" s="16"/>
    </row>
    <row r="168" spans="1:11" s="13" customFormat="1" ht="25.5">
      <c r="A168" s="21" t="s">
        <v>178</v>
      </c>
      <c r="B168" s="85"/>
      <c r="C168" s="75" t="s">
        <v>159</v>
      </c>
      <c r="D168" s="85">
        <v>610</v>
      </c>
      <c r="E168" s="16"/>
      <c r="F168" s="77">
        <f t="shared" si="10"/>
        <v>0.02</v>
      </c>
      <c r="G168" s="77"/>
      <c r="H168" s="16">
        <v>0.02</v>
      </c>
      <c r="I168" s="16"/>
      <c r="J168" s="77"/>
      <c r="K168" s="16"/>
    </row>
    <row r="169" spans="1:11" s="13" customFormat="1" ht="12.75">
      <c r="A169" s="21" t="s">
        <v>30</v>
      </c>
      <c r="B169" s="28">
        <v>420</v>
      </c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:11" s="13" customFormat="1" ht="12.75">
      <c r="A170" s="16" t="s">
        <v>29</v>
      </c>
      <c r="B170" s="28">
        <v>500</v>
      </c>
      <c r="C170" s="28" t="s">
        <v>27</v>
      </c>
      <c r="D170" s="28" t="s">
        <v>27</v>
      </c>
      <c r="E170" s="28" t="s">
        <v>27</v>
      </c>
      <c r="F170" s="16">
        <f>G170+H170+J170</f>
        <v>1071269.29</v>
      </c>
      <c r="G170" s="16">
        <v>145866.66</v>
      </c>
      <c r="H170" s="16">
        <v>850000.03</v>
      </c>
      <c r="I170" s="16"/>
      <c r="J170" s="77">
        <v>75402.6</v>
      </c>
      <c r="K170" s="16"/>
    </row>
    <row r="171" spans="1:11" s="13" customFormat="1" ht="12.75">
      <c r="A171" s="16" t="s">
        <v>28</v>
      </c>
      <c r="B171" s="28">
        <v>600</v>
      </c>
      <c r="C171" s="28" t="s">
        <v>27</v>
      </c>
      <c r="D171" s="28" t="s">
        <v>27</v>
      </c>
      <c r="E171" s="28" t="s">
        <v>27</v>
      </c>
      <c r="F171" s="16"/>
      <c r="G171" s="16"/>
      <c r="H171" s="16"/>
      <c r="I171" s="16"/>
      <c r="J171" s="16"/>
      <c r="K171" s="16"/>
    </row>
    <row r="172" spans="1:11" s="13" customFormat="1" ht="12.75">
      <c r="A172" s="66" t="s">
        <v>93</v>
      </c>
      <c r="B172" s="67"/>
      <c r="C172" s="67"/>
      <c r="D172" s="67"/>
      <c r="E172" s="67"/>
      <c r="F172" s="66"/>
      <c r="G172" s="66"/>
      <c r="H172" s="68"/>
      <c r="I172" s="68"/>
      <c r="J172" s="68"/>
      <c r="K172" s="68"/>
    </row>
    <row r="173" spans="1:7" s="1" customFormat="1" ht="12.75" customHeight="1">
      <c r="A173" s="55" t="s">
        <v>98</v>
      </c>
      <c r="B173" s="53"/>
      <c r="C173" s="53"/>
      <c r="D173" s="53"/>
      <c r="E173" s="53"/>
      <c r="F173" s="53"/>
      <c r="G173" s="53"/>
    </row>
    <row r="174" spans="1:7" s="1" customFormat="1" ht="12.75" customHeight="1">
      <c r="A174" s="56" t="s">
        <v>99</v>
      </c>
      <c r="B174" s="54"/>
      <c r="C174" s="54"/>
      <c r="D174" s="54"/>
      <c r="E174" s="54"/>
      <c r="F174" s="54"/>
      <c r="G174" s="54"/>
    </row>
    <row r="175" spans="1:7" s="1" customFormat="1" ht="12.75">
      <c r="A175" s="56"/>
      <c r="B175" s="54"/>
      <c r="C175" s="54"/>
      <c r="D175" s="54"/>
      <c r="E175" s="54"/>
      <c r="F175" s="54"/>
      <c r="G175" s="54"/>
    </row>
  </sheetData>
  <sheetProtection/>
  <mergeCells count="15">
    <mergeCell ref="G7:K7"/>
    <mergeCell ref="G8:G9"/>
    <mergeCell ref="H8:H9"/>
    <mergeCell ref="I8:I9"/>
    <mergeCell ref="J8:K8"/>
    <mergeCell ref="A2:K2"/>
    <mergeCell ref="A3:K3"/>
    <mergeCell ref="A4:K4"/>
    <mergeCell ref="A6:A9"/>
    <mergeCell ref="B6:B9"/>
    <mergeCell ref="D6:D9"/>
    <mergeCell ref="C6:C9"/>
    <mergeCell ref="E6:E9"/>
    <mergeCell ref="F6:K6"/>
    <mergeCell ref="F7:F9"/>
  </mergeCells>
  <printOptions/>
  <pageMargins left="0.7086614173228347" right="0.7086614173228347" top="0.7480314960629921" bottom="0.35433070866141736" header="0.31496062992125984" footer="0"/>
  <pageSetup firstPageNumber="45" useFirstPageNumber="1" fitToHeight="0" fitToWidth="1" horizontalDpi="600" verticalDpi="600" orientation="landscape" paperSize="9" scale="83" r:id="rId1"/>
  <headerFooter>
    <oddHeader>&amp;C&amp;"Times New Roman,обычный"&amp;10&amp;P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H11" sqref="H11"/>
    </sheetView>
  </sheetViews>
  <sheetFormatPr defaultColWidth="9.140625" defaultRowHeight="15"/>
  <cols>
    <col min="1" max="1" width="26.421875" style="13" customWidth="1"/>
    <col min="2" max="2" width="6.28125" style="13" customWidth="1"/>
    <col min="3" max="3" width="7.140625" style="13" customWidth="1"/>
    <col min="4" max="4" width="10.421875" style="13" customWidth="1"/>
    <col min="5" max="5" width="9.8515625" style="13" customWidth="1"/>
    <col min="6" max="6" width="9.7109375" style="13" customWidth="1"/>
    <col min="7" max="7" width="11.28125" style="13" customWidth="1"/>
    <col min="8" max="8" width="10.421875" style="13" customWidth="1"/>
    <col min="9" max="9" width="10.8515625" style="13" customWidth="1"/>
    <col min="10" max="10" width="8.8515625" style="13" customWidth="1"/>
    <col min="11" max="11" width="9.00390625" style="13" customWidth="1"/>
    <col min="12" max="12" width="10.28125" style="13" customWidth="1"/>
    <col min="13" max="16384" width="9.140625" style="13" customWidth="1"/>
  </cols>
  <sheetData>
    <row r="1" ht="12.75">
      <c r="L1" s="35" t="s">
        <v>73</v>
      </c>
    </row>
    <row r="2" spans="1:12" ht="12.75">
      <c r="A2" s="124" t="s">
        <v>67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4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2.75">
      <c r="A4" s="124" t="s">
        <v>195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ht="12.75">
      <c r="A5" s="29"/>
    </row>
    <row r="6" spans="1:12" s="36" customFormat="1" ht="29.25" customHeight="1">
      <c r="A6" s="130" t="s">
        <v>23</v>
      </c>
      <c r="B6" s="130" t="s">
        <v>59</v>
      </c>
      <c r="C6" s="130" t="s">
        <v>66</v>
      </c>
      <c r="D6" s="130" t="s">
        <v>65</v>
      </c>
      <c r="E6" s="130"/>
      <c r="F6" s="130"/>
      <c r="G6" s="130"/>
      <c r="H6" s="130"/>
      <c r="I6" s="130"/>
      <c r="J6" s="130"/>
      <c r="K6" s="130"/>
      <c r="L6" s="130"/>
    </row>
    <row r="7" spans="1:12" s="36" customFormat="1" ht="12.75">
      <c r="A7" s="130"/>
      <c r="B7" s="130"/>
      <c r="C7" s="130"/>
      <c r="D7" s="130" t="s">
        <v>64</v>
      </c>
      <c r="E7" s="130"/>
      <c r="F7" s="130"/>
      <c r="G7" s="130" t="s">
        <v>6</v>
      </c>
      <c r="H7" s="130"/>
      <c r="I7" s="130"/>
      <c r="J7" s="130"/>
      <c r="K7" s="130"/>
      <c r="L7" s="130"/>
    </row>
    <row r="8" spans="1:12" s="36" customFormat="1" ht="88.5" customHeight="1">
      <c r="A8" s="130"/>
      <c r="B8" s="130"/>
      <c r="C8" s="130"/>
      <c r="D8" s="130"/>
      <c r="E8" s="130"/>
      <c r="F8" s="130"/>
      <c r="G8" s="130" t="s">
        <v>82</v>
      </c>
      <c r="H8" s="130"/>
      <c r="I8" s="130"/>
      <c r="J8" s="130" t="s">
        <v>83</v>
      </c>
      <c r="K8" s="130"/>
      <c r="L8" s="130"/>
    </row>
    <row r="9" spans="1:12" s="36" customFormat="1" ht="63.75">
      <c r="A9" s="130"/>
      <c r="B9" s="130"/>
      <c r="C9" s="130"/>
      <c r="D9" s="37" t="s">
        <v>111</v>
      </c>
      <c r="E9" s="37" t="s">
        <v>112</v>
      </c>
      <c r="F9" s="37" t="s">
        <v>113</v>
      </c>
      <c r="G9" s="37" t="s">
        <v>114</v>
      </c>
      <c r="H9" s="37" t="s">
        <v>112</v>
      </c>
      <c r="I9" s="37" t="s">
        <v>113</v>
      </c>
      <c r="J9" s="37" t="s">
        <v>111</v>
      </c>
      <c r="K9" s="37" t="s">
        <v>112</v>
      </c>
      <c r="L9" s="37" t="s">
        <v>115</v>
      </c>
    </row>
    <row r="10" spans="1:12" ht="12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38.25">
      <c r="A11" s="16" t="s">
        <v>63</v>
      </c>
      <c r="B11" s="58" t="s">
        <v>84</v>
      </c>
      <c r="C11" s="28" t="s">
        <v>27</v>
      </c>
      <c r="D11" s="77">
        <f>G11</f>
        <v>4782939.329999999</v>
      </c>
      <c r="E11" s="16">
        <v>3937745.46</v>
      </c>
      <c r="F11" s="16">
        <v>450633.86</v>
      </c>
      <c r="G11" s="16">
        <f>G14</f>
        <v>4782939.329999999</v>
      </c>
      <c r="H11" s="16">
        <f>H14</f>
        <v>3937745.46</v>
      </c>
      <c r="I11" s="16">
        <f>I14</f>
        <v>450633.86</v>
      </c>
      <c r="J11" s="16"/>
      <c r="K11" s="16"/>
      <c r="L11" s="16"/>
    </row>
    <row r="12" spans="1:12" ht="51">
      <c r="A12" s="16" t="s">
        <v>85</v>
      </c>
      <c r="B12" s="58">
        <v>1001</v>
      </c>
      <c r="C12" s="28" t="s">
        <v>27</v>
      </c>
      <c r="D12" s="77">
        <v>0</v>
      </c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58"/>
      <c r="C13" s="57"/>
      <c r="D13" s="77"/>
      <c r="E13" s="16"/>
      <c r="F13" s="16"/>
      <c r="G13" s="16"/>
      <c r="H13" s="16"/>
      <c r="I13" s="16"/>
      <c r="J13" s="16"/>
      <c r="K13" s="16"/>
      <c r="L13" s="16"/>
    </row>
    <row r="14" spans="1:12" ht="30.75" customHeight="1">
      <c r="A14" s="16" t="s">
        <v>62</v>
      </c>
      <c r="B14" s="28">
        <v>2001</v>
      </c>
      <c r="C14" s="16"/>
      <c r="D14" s="77">
        <f>D11-D12</f>
        <v>4782939.329999999</v>
      </c>
      <c r="E14" s="16">
        <f>E11</f>
        <v>3937745.46</v>
      </c>
      <c r="F14" s="16">
        <f>F11</f>
        <v>450633.86</v>
      </c>
      <c r="G14" s="16">
        <f>'Таблица 2'!F88</f>
        <v>4782939.329999999</v>
      </c>
      <c r="H14" s="16">
        <f>E14</f>
        <v>3937745.46</v>
      </c>
      <c r="I14" s="16">
        <f>F14</f>
        <v>450633.86</v>
      </c>
      <c r="J14" s="16"/>
      <c r="K14" s="16"/>
      <c r="L14" s="16"/>
    </row>
    <row r="15" spans="1:12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</sheetData>
  <sheetProtection/>
  <mergeCells count="11">
    <mergeCell ref="G8:I8"/>
    <mergeCell ref="J8:L8"/>
    <mergeCell ref="A2:L2"/>
    <mergeCell ref="A3:L3"/>
    <mergeCell ref="A4:L4"/>
    <mergeCell ref="A6:A9"/>
    <mergeCell ref="B6:B9"/>
    <mergeCell ref="C6:C9"/>
    <mergeCell ref="D6:L6"/>
    <mergeCell ref="D7:F8"/>
    <mergeCell ref="G7:L7"/>
  </mergeCells>
  <printOptions/>
  <pageMargins left="0.7086614173228347" right="0.7086614173228347" top="0.7480314960629921" bottom="0.7480314960629921" header="0.31496062992125984" footer="0.31496062992125984"/>
  <pageSetup firstPageNumber="47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A4" sqref="A4:C4"/>
    </sheetView>
  </sheetViews>
  <sheetFormatPr defaultColWidth="19.57421875" defaultRowHeight="15"/>
  <cols>
    <col min="1" max="1" width="73.421875" style="13" customWidth="1"/>
    <col min="2" max="2" width="16.28125" style="13" customWidth="1"/>
    <col min="3" max="3" width="41.00390625" style="13" customWidth="1"/>
    <col min="4" max="16384" width="19.57421875" style="13" customWidth="1"/>
  </cols>
  <sheetData>
    <row r="1" ht="12.75">
      <c r="C1" s="35" t="s">
        <v>74</v>
      </c>
    </row>
    <row r="2" spans="1:3" ht="12.75">
      <c r="A2" s="131" t="s">
        <v>72</v>
      </c>
      <c r="B2" s="131"/>
      <c r="C2" s="131"/>
    </row>
    <row r="3" spans="1:3" ht="12.75">
      <c r="A3" s="131" t="s">
        <v>101</v>
      </c>
      <c r="B3" s="131"/>
      <c r="C3" s="131"/>
    </row>
    <row r="4" spans="1:3" ht="12.75">
      <c r="A4" s="131" t="s">
        <v>196</v>
      </c>
      <c r="B4" s="131"/>
      <c r="C4" s="131"/>
    </row>
    <row r="5" spans="1:3" ht="12.75">
      <c r="A5" s="131" t="s">
        <v>71</v>
      </c>
      <c r="B5" s="131"/>
      <c r="C5" s="131"/>
    </row>
    <row r="6" ht="12.75">
      <c r="A6" s="29"/>
    </row>
    <row r="7" spans="1:3" ht="25.5">
      <c r="A7" s="28" t="s">
        <v>23</v>
      </c>
      <c r="B7" s="28" t="s">
        <v>59</v>
      </c>
      <c r="C7" s="28" t="s">
        <v>70</v>
      </c>
    </row>
    <row r="8" spans="1:3" ht="12.75">
      <c r="A8" s="28">
        <v>1</v>
      </c>
      <c r="B8" s="28">
        <v>2</v>
      </c>
      <c r="C8" s="28">
        <v>3</v>
      </c>
    </row>
    <row r="9" spans="1:3" ht="12.75">
      <c r="A9" s="16" t="s">
        <v>29</v>
      </c>
      <c r="B9" s="58" t="s">
        <v>86</v>
      </c>
      <c r="C9" s="77">
        <v>85000</v>
      </c>
    </row>
    <row r="10" spans="1:3" ht="12.75">
      <c r="A10" s="16" t="s">
        <v>28</v>
      </c>
      <c r="B10" s="58" t="s">
        <v>87</v>
      </c>
      <c r="C10" s="77">
        <v>85000</v>
      </c>
    </row>
    <row r="11" spans="1:3" ht="12.75">
      <c r="A11" s="16" t="s">
        <v>69</v>
      </c>
      <c r="B11" s="58" t="s">
        <v>88</v>
      </c>
      <c r="C11" s="16"/>
    </row>
    <row r="12" spans="1:3" ht="12.75">
      <c r="A12" s="16" t="s">
        <v>68</v>
      </c>
      <c r="B12" s="58" t="s">
        <v>89</v>
      </c>
      <c r="C12" s="16"/>
    </row>
    <row r="13" ht="12.75">
      <c r="A13" s="29"/>
    </row>
  </sheetData>
  <sheetProtection/>
  <mergeCells count="4"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landscape" paperSize="9" r:id="rId1"/>
  <headerFooter>
    <oddHeader>&amp;C&amp;"Times New Roman,обычный"&amp;10&amp;P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2" sqref="A12"/>
    </sheetView>
  </sheetViews>
  <sheetFormatPr defaultColWidth="9.140625" defaultRowHeight="15"/>
  <cols>
    <col min="1" max="1" width="80.57421875" style="32" customWidth="1"/>
    <col min="2" max="2" width="10.57421875" style="32" customWidth="1"/>
    <col min="3" max="3" width="35.7109375" style="32" customWidth="1"/>
    <col min="4" max="16384" width="9.140625" style="32" customWidth="1"/>
  </cols>
  <sheetData>
    <row r="1" spans="2:3" ht="12.75">
      <c r="B1" s="13"/>
      <c r="C1" s="35" t="s">
        <v>90</v>
      </c>
    </row>
    <row r="2" spans="1:3" ht="12.75">
      <c r="A2" s="124" t="s">
        <v>75</v>
      </c>
      <c r="B2" s="124"/>
      <c r="C2" s="124"/>
    </row>
    <row r="3" spans="1:3" ht="12.75">
      <c r="A3" s="29"/>
      <c r="B3" s="13"/>
      <c r="C3" s="13"/>
    </row>
    <row r="4" spans="1:3" ht="12.75">
      <c r="A4" s="28" t="s">
        <v>23</v>
      </c>
      <c r="B4" s="28" t="s">
        <v>59</v>
      </c>
      <c r="C4" s="28" t="s">
        <v>76</v>
      </c>
    </row>
    <row r="5" spans="1:3" ht="12.75">
      <c r="A5" s="28">
        <v>1</v>
      </c>
      <c r="B5" s="28">
        <v>2</v>
      </c>
      <c r="C5" s="28">
        <v>3</v>
      </c>
    </row>
    <row r="6" spans="1:3" ht="12.75">
      <c r="A6" s="38" t="s">
        <v>77</v>
      </c>
      <c r="B6" s="58" t="s">
        <v>86</v>
      </c>
      <c r="C6" s="16"/>
    </row>
    <row r="7" spans="1:3" ht="25.5">
      <c r="A7" s="38" t="s">
        <v>104</v>
      </c>
      <c r="B7" s="58" t="s">
        <v>87</v>
      </c>
      <c r="C7" s="16"/>
    </row>
    <row r="8" spans="1:3" ht="12.75">
      <c r="A8" s="38" t="s">
        <v>78</v>
      </c>
      <c r="B8" s="58" t="s">
        <v>88</v>
      </c>
      <c r="C8" s="16"/>
    </row>
    <row r="12" spans="1:12" s="40" customFormat="1" ht="43.5" customHeight="1">
      <c r="A12" s="69" t="s">
        <v>102</v>
      </c>
      <c r="B12" s="50"/>
      <c r="C12" s="96" t="s">
        <v>165</v>
      </c>
      <c r="D12" s="47"/>
      <c r="E12" s="47"/>
      <c r="F12" s="47"/>
      <c r="G12" s="47"/>
      <c r="H12" s="47"/>
      <c r="L12" s="41"/>
    </row>
    <row r="13" spans="1:12" s="40" customFormat="1" ht="12.75" customHeight="1">
      <c r="A13" s="42"/>
      <c r="B13" s="51" t="s">
        <v>79</v>
      </c>
      <c r="C13" s="44" t="s">
        <v>80</v>
      </c>
      <c r="D13" s="42"/>
      <c r="E13" s="42"/>
      <c r="L13" s="43"/>
    </row>
    <row r="14" spans="1:12" s="40" customFormat="1" ht="27.75" customHeight="1">
      <c r="A14" s="70" t="s">
        <v>103</v>
      </c>
      <c r="B14" s="52"/>
      <c r="C14" s="97" t="s">
        <v>166</v>
      </c>
      <c r="D14" s="49"/>
      <c r="E14" s="49"/>
      <c r="F14" s="49"/>
      <c r="G14" s="49"/>
      <c r="H14" s="49"/>
      <c r="I14" s="49"/>
      <c r="L14" s="45"/>
    </row>
    <row r="15" spans="1:12" s="40" customFormat="1" ht="27" customHeight="1">
      <c r="A15" s="46"/>
      <c r="B15" s="51" t="s">
        <v>79</v>
      </c>
      <c r="C15" s="44" t="s">
        <v>80</v>
      </c>
      <c r="D15" s="46"/>
      <c r="E15" s="46"/>
      <c r="L15" s="45"/>
    </row>
    <row r="16" spans="1:12" s="40" customFormat="1" ht="12.75" customHeight="1">
      <c r="A16" s="49" t="s">
        <v>81</v>
      </c>
      <c r="B16" s="52"/>
      <c r="C16" s="97" t="s">
        <v>167</v>
      </c>
      <c r="D16" s="49"/>
      <c r="E16" s="49"/>
      <c r="F16" s="49"/>
      <c r="G16" s="49"/>
      <c r="H16" s="49"/>
      <c r="I16" s="49"/>
      <c r="L16" s="45"/>
    </row>
    <row r="17" spans="1:5" s="40" customFormat="1" ht="12.75">
      <c r="A17" s="42"/>
      <c r="B17" s="51" t="s">
        <v>79</v>
      </c>
      <c r="C17" s="44" t="s">
        <v>80</v>
      </c>
      <c r="D17" s="44"/>
      <c r="E17" s="44"/>
    </row>
    <row r="18" spans="1:5" s="48" customFormat="1" ht="12.75" customHeight="1">
      <c r="A18" s="47" t="s">
        <v>91</v>
      </c>
      <c r="D18" s="47"/>
      <c r="E18" s="47"/>
    </row>
    <row r="23" ht="12.75">
      <c r="A23" s="32">
        <v>15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landscape" paperSize="9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Пользователь</cp:lastModifiedBy>
  <cp:lastPrinted>2017-12-27T07:45:24Z</cp:lastPrinted>
  <dcterms:created xsi:type="dcterms:W3CDTF">2016-01-27T06:48:06Z</dcterms:created>
  <dcterms:modified xsi:type="dcterms:W3CDTF">2018-01-15T10:55:50Z</dcterms:modified>
  <cp:category/>
  <cp:version/>
  <cp:contentType/>
  <cp:contentStatus/>
</cp:coreProperties>
</file>